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24226"/>
  <mc:AlternateContent xmlns:mc="http://schemas.openxmlformats.org/markup-compatibility/2006">
    <mc:Choice Requires="x15">
      <x15ac:absPath xmlns:x15ac="http://schemas.microsoft.com/office/spreadsheetml/2010/11/ac" url="F:\1- TT Tu van cai nghien TL\Kế hoạch HĐTrung tâm\Giai đoạn 2023-2024\2023. Chien dich treo bien NH-KS\Chien dich tai TP Ho Chi Minh\"/>
    </mc:Choice>
  </mc:AlternateContent>
  <xr:revisionPtr revIDLastSave="0" documentId="13_ncr:1_{7E49BA63-F317-47BD-BD05-9E6434118A56}" xr6:coauthVersionLast="36" xr6:coauthVersionMax="47" xr10:uidLastSave="{00000000-0000-0000-0000-000000000000}"/>
  <bookViews>
    <workbookView xWindow="0" yWindow="495" windowWidth="28800" windowHeight="16380" activeTab="2" xr2:uid="{00000000-000D-0000-FFFF-FFFF00000000}"/>
  </bookViews>
  <sheets>
    <sheet name="YCBG" sheetId="1" state="hidden" r:id="rId1"/>
    <sheet name="Sheet1" sheetId="2" state="hidden" r:id="rId2"/>
    <sheet name="Dư toán HĐ dán biển" sheetId="3" r:id="rId3"/>
    <sheet name="Sheet3" sheetId="4" r:id="rId4"/>
  </sheets>
  <definedNames>
    <definedName name="_xlnm.Print_Titles" localSheetId="2">'Dư toán HĐ dán biển'!$14:$14</definedName>
  </definedNames>
  <calcPr calcId="191029"/>
</workbook>
</file>

<file path=xl/calcChain.xml><?xml version="1.0" encoding="utf-8"?>
<calcChain xmlns="http://schemas.openxmlformats.org/spreadsheetml/2006/main">
  <c r="F51" i="3" l="1"/>
  <c r="D47" i="1"/>
  <c r="D70" i="1"/>
  <c r="F60" i="3"/>
  <c r="F57" i="3"/>
  <c r="F56" i="3"/>
  <c r="F55" i="3"/>
  <c r="F54" i="3"/>
  <c r="F53" i="3"/>
  <c r="F52" i="3"/>
  <c r="F50" i="3"/>
  <c r="F48" i="3"/>
  <c r="F47" i="3" s="1"/>
  <c r="F46" i="3"/>
  <c r="F45" i="3" s="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8" i="1"/>
  <c r="D49" i="1"/>
  <c r="D50" i="1"/>
  <c r="D51" i="1"/>
  <c r="D52" i="1"/>
  <c r="D53" i="1"/>
  <c r="D54" i="1"/>
  <c r="D55" i="1"/>
  <c r="D56" i="1"/>
  <c r="D57" i="1"/>
  <c r="D58" i="1"/>
  <c r="D59" i="1"/>
  <c r="D60" i="1"/>
  <c r="D61" i="1"/>
  <c r="D62" i="1"/>
  <c r="D63" i="1"/>
  <c r="D64" i="1"/>
  <c r="D65" i="1"/>
  <c r="D66" i="1"/>
  <c r="D67" i="1"/>
  <c r="D68" i="1"/>
  <c r="D69" i="1"/>
  <c r="D71" i="1"/>
  <c r="D72" i="1"/>
  <c r="D73" i="1"/>
  <c r="D74" i="1"/>
  <c r="D75" i="1"/>
  <c r="D76" i="1"/>
  <c r="D6" i="1"/>
  <c r="H76" i="1"/>
  <c r="H75" i="1" s="1"/>
  <c r="H74" i="1"/>
  <c r="H73" i="1"/>
  <c r="H72" i="1"/>
  <c r="H71" i="1"/>
  <c r="H70" i="1" s="1"/>
  <c r="H69" i="1"/>
  <c r="H68" i="1"/>
  <c r="H67" i="1"/>
  <c r="H66" i="1"/>
  <c r="H65" i="1"/>
  <c r="H64" i="1"/>
  <c r="H63" i="1"/>
  <c r="H61" i="1"/>
  <c r="H60" i="1"/>
  <c r="H59" i="1" s="1"/>
  <c r="H58" i="1"/>
  <c r="H56" i="1" s="1"/>
  <c r="H57" i="1"/>
  <c r="H55" i="1"/>
  <c r="H54" i="1"/>
  <c r="H53" i="1"/>
  <c r="H52" i="1"/>
  <c r="H51" i="1"/>
  <c r="H50" i="1" s="1"/>
  <c r="H49" i="1"/>
  <c r="H48" i="1" s="1"/>
  <c r="H47" i="1"/>
  <c r="H46" i="1"/>
  <c r="H45" i="1"/>
  <c r="H42" i="1"/>
  <c r="H41" i="1"/>
  <c r="H39" i="1"/>
  <c r="H38" i="1" s="1"/>
  <c r="H37" i="1"/>
  <c r="H36" i="1"/>
  <c r="H35" i="1"/>
  <c r="H34" i="1"/>
  <c r="H33" i="1" s="1"/>
  <c r="H32" i="1"/>
  <c r="H31" i="1"/>
  <c r="H30" i="1"/>
  <c r="H29" i="1"/>
  <c r="H27" i="1"/>
  <c r="H26" i="1"/>
  <c r="H25" i="1"/>
  <c r="H24" i="1"/>
  <c r="H23" i="1"/>
  <c r="H22" i="1"/>
  <c r="H21" i="1"/>
  <c r="H20" i="1"/>
  <c r="H18" i="1"/>
  <c r="H17" i="1"/>
  <c r="H16" i="1"/>
  <c r="H15" i="1"/>
  <c r="H14" i="1" s="1"/>
  <c r="H12" i="1"/>
  <c r="H11" i="1"/>
  <c r="H10" i="1"/>
  <c r="H9" i="1"/>
  <c r="H5" i="1" s="1"/>
  <c r="H8" i="1"/>
  <c r="H7" i="1"/>
  <c r="H6" i="1"/>
  <c r="F30" i="3" l="1"/>
  <c r="H43" i="1"/>
  <c r="H40" i="1"/>
  <c r="H28" i="1"/>
  <c r="H19" i="1"/>
  <c r="F24" i="3"/>
  <c r="F40" i="3"/>
  <c r="F37" i="3"/>
  <c r="F15" i="3"/>
  <c r="F33" i="3"/>
  <c r="F59" i="3"/>
  <c r="F49" i="3"/>
  <c r="H13" i="1"/>
  <c r="H77" i="1" s="1"/>
  <c r="F23" i="3" l="1"/>
</calcChain>
</file>

<file path=xl/sharedStrings.xml><?xml version="1.0" encoding="utf-8"?>
<sst xmlns="http://schemas.openxmlformats.org/spreadsheetml/2006/main" count="318" uniqueCount="226">
  <si>
    <t>YÊU CẦU BÁO GIÁ</t>
  </si>
  <si>
    <t>Thực hiện chiến dịch truyền thông xây dựng môi trường không khói thuốc và treo biển cấm hút thuốc trong các nhà hàng, khách sạn, cơ sở ăn uống tại thành phố Đà Nẵng</t>
  </si>
  <si>
    <t>TT</t>
  </si>
  <si>
    <t>Tên hoạt động</t>
  </si>
  <si>
    <t>Yêu cầu kỹ thuật</t>
  </si>
  <si>
    <t>ĐVT</t>
  </si>
  <si>
    <t>Số lượng</t>
  </si>
  <si>
    <t>Đơn giá</t>
  </si>
  <si>
    <t>Thành tiền</t>
  </si>
  <si>
    <t>I</t>
  </si>
  <si>
    <t xml:space="preserve">In và thực hiện treo/đặt biển cấm hút thuốc tại các nhà hàng, khách sạn, cơ sở ăn uống tại thành phố </t>
  </si>
  <si>
    <t xml:space="preserve">In biển trong cấm hút thuốc dán kính:  </t>
  </si>
  <si>
    <t xml:space="preserve">- Kích thước 20cm x 16cm
- Hình thức: in màu trên decal trong, cán bóng 
- Nội dung biển: biểu tượng logo cấm hút thuốc lá kèm thông điệp chủ đề về nhà hàng, khách sạn, cơ sở ăn uống không khói thuốc
- Số lượng: 1.000 biển 
- Địa điểm treo/đặt biển: tại ít nhất 200  nhà hàng, khách sạn, cơ sở ăn uống tại thành phố </t>
  </si>
  <si>
    <t>chiếc</t>
  </si>
  <si>
    <t>In và dán Biển Mica nền đỏ chữ trắng</t>
  </si>
  <si>
    <t xml:space="preserve">- Kích thước 15cm x 25cm 
- Hình thức: in màu trên decal trong, cán bóng 
- Nội dung biển: Mica đỏ, cắt decal dán chữ trắng, độ dày của mica 2 mm, có 2 dải băng dính xốp dán đằng sau, kích thước băng dính 2cm x 25cm
- Số lượng: 2.000 biển 
- Địa điểm treo/đặt biển: tại ít nhất 200  nhà hàng, khách sạn, cơ sở ăn uống tại thành phố </t>
  </si>
  <si>
    <t xml:space="preserve">In Biển Inox vàng đồng </t>
  </si>
  <si>
    <t>- Kích thước: 10cm x 18cm
- Hình thức: bằng Inox vàng đồng, độ dày 2 mm, khắc lazer, phết sơn màu lên logo và chữ, bao gồm vít cố định biển khi treo
- Nội dung biển: biểu tượng logo cấm hút thuốc lá  +  thông điệp chủ đề về nhà hàng, khách sạn, cơ sở ăn uống không khói thuốc
- Số lượng: 300 biển để dán tại
- Địa điểm treo/đặt biển: ít nhất 40 khách sạn 3 sao trở lên, nhà hàng tại thành phố</t>
  </si>
  <si>
    <t xml:space="preserve">In Biển tam giác (biển chữ A): </t>
  </si>
  <si>
    <t xml:space="preserve"> - Kích thước: 12cm x 10cm (gập thành 2, mỗi bên kích thước 06cm x 10cm)
- Hình thức: Mica trắng, cắt decal dán chữ, độ dày của mica 2 mm, 2 mặt bên của tam giác mỗi mặt kích thước 6cm x 10cm 
- Nội dung biển: biểu tượng logo cấm hút thuốc lá  + thông điệp chủ đề về nhà hàng, khách sạn, cơ sở ăn uống không khói thuốc 
- Số lượng: 8.000 biển
- Địa điểm treo/đặt biển: Đặt tại ít nhất 200 nhà hàng, khách sạn, cơ sở ăn uống tại thành phố </t>
  </si>
  <si>
    <t>Chi phí nhân công liên hệ làm việc và đi dán biển</t>
  </si>
  <si>
    <t>- Số lượng cơ sở: với 200 nhà hàng,  khách sạn, cơ sở ăn uống
- Số ngày: 10 người x 10 ngày (5 ngày đến liên hệ, 5 ngày đến dán biển)</t>
  </si>
  <si>
    <t>Ngày</t>
  </si>
  <si>
    <t xml:space="preserve">Khoán chi phí đi lại cho người đi làm việc ngày đến liên hệ </t>
  </si>
  <si>
    <t>Số ngày: 10 người x 5 ngày = 50 ngày</t>
  </si>
  <si>
    <t xml:space="preserve">Thuê xe cho nhân công dán biển và vận chuyển  biển </t>
  </si>
  <si>
    <t>- Số lượng xe: 5 xe x 5 ngày (xe 7 chỗ)
- Địa điểm dán biển: 200 nhà hàng, khách sạn, cơ sở ăn uống</t>
  </si>
  <si>
    <t>II</t>
  </si>
  <si>
    <t>Tổ chức sự kiện lễ phát động gắn biển cấm hút thuốc tại thành phố</t>
  </si>
  <si>
    <t>3.1</t>
  </si>
  <si>
    <t>Địa điểm tổ chức sự kiện, lắp đặt, trang trí khu vực đại biểu</t>
  </si>
  <si>
    <t xml:space="preserve">Thuê địa điểm ngoài trời </t>
  </si>
  <si>
    <t xml:space="preserve">- Sức chứa 200 - 300 người
- Thời gian: 02 buổi (bao gồm thời gian lắp dựng, tổng duyệt, biểu diễn, tháo dỡ). 
- Địa điểm tổ chức: tại một trong số các quận trung tâm </t>
  </si>
  <si>
    <t>Buổi</t>
  </si>
  <si>
    <t xml:space="preserve">Giàn không gian có mái che khu vực đại biểu: </t>
  </si>
  <si>
    <t>- Kích thước: 36m x 8m = 288m2
- Chất liệu: khung hợp kim nhôm tròn liên kết thành giàn khổ 40cm x 40cm, cột cao 6m, bạt 2 da, chống nóng.</t>
  </si>
  <si>
    <t>m2</t>
  </si>
  <si>
    <t xml:space="preserve">Trải thảm khu vực đại biểu: </t>
  </si>
  <si>
    <t>- Kích thước: khu vực đại biểu 36m x 8m = 288 m2
- Chất liệu: Thảm nỉ</t>
  </si>
  <si>
    <t xml:space="preserve">Vải quấn cột không gian: </t>
  </si>
  <si>
    <t>- Chất liệu: Vải lụa cuốn quanh cột
- Kích thước cột 40cm x 40cm x 6 m x 6 cột</t>
  </si>
  <si>
    <t>bộ</t>
  </si>
  <si>
    <t>3.2</t>
  </si>
  <si>
    <t>Dàn dựng sân khấu ngoài trời</t>
  </si>
  <si>
    <t xml:space="preserve">Lắp dựng sàn sân khấu: </t>
  </si>
  <si>
    <t>- Dựng giàn giáo khung sắt chịu lực, kích thước: ngang 15m x sâu 8m, cao 1m. 
- Mặt sàn sân khấu bằng gỗ ván ép dày có trải sàn bằng tấm nhựa PVC chịu nước kích thước 15m x 8m = 120m2</t>
  </si>
  <si>
    <t xml:space="preserve">Thảm trải sàn sân khấu:  </t>
  </si>
  <si>
    <t>- Chất liệu: Thảm nỉ (thảm khổ rộng: 2m). Kích thước mặt sàn: 15 m x 8m= 120m2</t>
  </si>
  <si>
    <t xml:space="preserve">Cầu thang lên sân khấu hai bên cánh gà: Chất liệu bằng khung sắt gỗ ép, trải thảm (Thảm nỉ. Khổ rộng: 2m) Kích thước: rộng 2,4m x cao 1m = 2,4m2 </t>
  </si>
  <si>
    <t xml:space="preserve">- Chất liệu bằng khung sắt gỗ ép, trải thảm nỉ (Thảm khổ rộng: 2m) 
- Kích thước: rộng 2,4m x cao 1m = 2,4m2 </t>
  </si>
  <si>
    <t>Chiếc</t>
  </si>
  <si>
    <t xml:space="preserve">Cầu thang lên sân khấu (phía trước): </t>
  </si>
  <si>
    <t>- Chất liệu bằng khung sắt gỗ ép, trải thảm (Thảm nỉ. Khổ rộng: 2m)
- Kích thước: rộng 2,4m x cao 1m = 2,4m2</t>
  </si>
  <si>
    <t xml:space="preserve">Trải thảm lối đi danh dự, </t>
  </si>
  <si>
    <t>- Chất liệu: Thảm nỉ. Khổ rộng: 2m
- Kích thước ngang 2m x dài 30m= 60m2</t>
  </si>
  <si>
    <t>Thi công và lắp đặt Pano cánh gà sân khấu</t>
  </si>
  <si>
    <t xml:space="preserve">- Số lượng pano: 02 chiếc
- Kích thước pano: Cao 3,5m x ngang 5m 
- Chất liệu: Khung sắt hộp 20mm x 20mm hàn chịu lực mối hàn tiêu chuẩn, mặt bảng bạt hiflex chống xuyên sáng, in 4 màu
- Địa điểm lắp đặt: Hai bên cánh gà sân khấu
</t>
  </si>
  <si>
    <t>Thi công và lắp đặt Pano ốp mặt tiền sân khấu</t>
  </si>
  <si>
    <t xml:space="preserve">: 
- Số lượng pano: 02 chiếc
- Kích thước pano: Cao 1m x ngang 4,8m 
- Chất liệu: Khung sắt hộp 20mm x 20mm hàn chịu lực mối hàn tiêu chuẩn, mặt bảng bạt hiflex chống xuyên sáng, in 4 màu
- Địa điểm lắp đặt: Hai bên mặt tiền sân khấu
</t>
  </si>
  <si>
    <t>Bục phát biểu</t>
  </si>
  <si>
    <t>Cái</t>
  </si>
  <si>
    <t>3.3</t>
  </si>
  <si>
    <t>Bàn ghế khu vực đại biểu</t>
  </si>
  <si>
    <t xml:space="preserve">Bàn đại biểu VIP </t>
  </si>
  <si>
    <t>Bàn chân vuông 0,6m x 1,2m, có khăn phủ, váy quây</t>
  </si>
  <si>
    <t>Ghế đại biểu VIP</t>
  </si>
  <si>
    <t>Ghế banquet áo ghế và nơ</t>
  </si>
  <si>
    <t>Ghế đại biểu</t>
  </si>
  <si>
    <t xml:space="preserve">Ghế nhựa cao 44cm
</t>
  </si>
  <si>
    <t>Quạt công nghiệp cho khu vực đại biểu</t>
  </si>
  <si>
    <t>Quạt kèm ổ cắm</t>
  </si>
  <si>
    <t>3.4</t>
  </si>
  <si>
    <t>Bàn ghế khu vực đón tiếp</t>
  </si>
  <si>
    <t>Bàn Lễ Tân đón tiếp</t>
  </si>
  <si>
    <t>Bàn chân vuông 0,6m x 1,2m, có khăn phủ, váy quây)</t>
  </si>
  <si>
    <t>Ghế lễ tân đón tiếp</t>
  </si>
  <si>
    <t>Ô trắng lệch tâm Khu vực đón tiếp</t>
  </si>
  <si>
    <t>Quạt công nghiệp cho khu vực đón tiếp</t>
  </si>
  <si>
    <t>3.5</t>
  </si>
  <si>
    <t>Thuê và lắp dựng màn hình led công nghệ cao</t>
  </si>
  <si>
    <t>Thuê và lắp dựng màn hình Led công nghệ cao:</t>
  </si>
  <si>
    <t>- Màn hình Led công nghệ cao ngoài trời (Led P5 full color outdoor)
- Độ phân giải màn hình: 5mm/ điểm ảnh, mật độ điểm ảnh trên module: 36.864 điểm ảnh/m2. 
- Kích thước màn hình: 12m x 6m (bao gồm khung Truss chịu lực và điện dự phòng)</t>
  </si>
  <si>
    <t>3.6</t>
  </si>
  <si>
    <t>Sản xuất mũ, áo phông</t>
  </si>
  <si>
    <t>Sản xuất mũ lưỡi trai</t>
  </si>
  <si>
    <t>- Loại mũ: Mũ lưỡi trai
- Chất liệu: Kaki 
- In thông điệp do Quỹ cung cấp: In 4 màu
- Màu sắc: theo yêu cầu của Quỹ</t>
  </si>
  <si>
    <t>Sản xuất áo phông</t>
  </si>
  <si>
    <t>- Loại áo: Áo phông cổ tròn, tay cộc
- Chất liệu: Cotton 100%
- In thông điệp do Quỹ cung cấp: In 4 màu 2 mặt trước và sau áo (thông điệp về nhà hàng, khách sạn không thuốc lá)
- Màu sắc: theo yêu cầu của Quỹ</t>
  </si>
  <si>
    <t>3.7</t>
  </si>
  <si>
    <t>Hoạt động truyền thông quảng bá tại địa điểm tổ chức Lễ phát động và trên đường phố</t>
  </si>
  <si>
    <t xml:space="preserve">Thi công, lắp đặt phướn rủ tấm lớn: </t>
  </si>
  <si>
    <t xml:space="preserve">
'- Số lượng: 02 chiếc
- Kích thước: ngang 3m x cao 9m
- Chất liệu: phướn rủ tấm lớn, lồng trục 2 đầu, in bạt hiflex chống xuyên sáng 4 màu
- Địa điểm lắp đặt: Phía ngoài sân khấu</t>
  </si>
  <si>
    <t>cái</t>
  </si>
  <si>
    <t xml:space="preserve">In, thuê và lắp dựng standee về phòng, chống tác hại của thuốc lá </t>
  </si>
  <si>
    <t xml:space="preserve">- Kích thước: ngang 0,8m x cao 1,8m 
- Chất liệu: in bạt hiflex chống xuyên sáng, in 4 màu
- Địa điểm lắp đặt: Đặt từ cổng chính vào sân khấu
</t>
  </si>
  <si>
    <t>Mô hình cấm hút thuốc lá cầm tay chụp ảnh 2 mặt</t>
  </si>
  <si>
    <t>- Kích thước tổng thể: ngang 0,2m x cao 0,5m; Bảng tròn hình cấm hút thuốc: phía trên đường kính 0,2m, tay cầm 0,3m
- Chất liệu: In decan PP ngoài trời keo mờ bồi formex 08 mm, hai mặt</t>
  </si>
  <si>
    <t xml:space="preserve">In, treo, tháo Phướn dọc: 
</t>
  </si>
  <si>
    <t>3.8</t>
  </si>
  <si>
    <t>Đại sứ đồng hành cùng sự kiện</t>
  </si>
  <si>
    <t>Mời nghệ sỹ nổi tiếng làm Đại sứ đồng hành tham gia chương trình.</t>
  </si>
  <si>
    <t xml:space="preserve">- Nhiệm vụ của Đại sứ: Tham gia ghi hình trailer, tham gia sự kiện phát động; đăng tin/bài viết về sự kiện trên trang fanpage cá nhân (1 bài trước sự kiện và 01 bài sau khi sự kiện diễn ra)
- Đại sứ đồng hành đáp ứng các yêu cầu sau:
1. Là người thân thiện với cộng đồng
2. Hình ảnh đã được công chúng ghi nhận (xuất hiện nhiều trên các phương tiện thông tin đại chúng và được mọi người ủng hộ)
3. Đã tham gia các hoạt động truyền thông trong các lĩnh vực xã hội,  y tế
4. Là người không hút thuốc lá, thuốc lào và các sản phẩm gây nghiện khác trong suốt thời gian tham gia sự kiện
5. Là người ủng hộ công tác phòng, chống tác hại của thuốc lá
6. Trên các trang mạng cá nhân của đại sứ có nhiều người tham gia, ủng hộ (ít nhất 300.000 người theo dõi)
</t>
  </si>
  <si>
    <t>Người</t>
  </si>
  <si>
    <t>3.9</t>
  </si>
  <si>
    <t>Thuê thiết bị âm thanh</t>
  </si>
  <si>
    <t>Thiết bị âm thanh hiện đại công suất lớn phụ vụ biểu diễn văn nghệ và lễ phát động ngoài trời (01 buổi phục vụ tổng duyệt; 01 buổi phục vụ biểu diễn chính thức)</t>
  </si>
  <si>
    <t>- Địa điểm lắp đặt: Khu vực sân khấu diễn ra sự kiện
'- Yêu cầu kỹ thuật: Thiết bị âm thanh ngoài trời hiện đại công suất lớn đáp ứng tối thiểu hoặc tương đương với danh mục thiết bị dưới đây: 
- Mixer Allen&amp;heat ZED-428 (28 line): 01 cái
- Effect yamaha SPX-2000: 01 cái
- Effect Lexicon MX300: 01 cái
- DriveRack DBX 260 for Main out: 02 cái
- Compresor DBX-1046XL for Effect: 01 cái
- Compresor DBX-166XL for Vocal: 01 cái
- Qualizer DBX-iEQ31 for Vocal: 01 cái
- Qualizer DBX-2231 For Monitor: 01 cái
- Player Tascam MD-CD1: 01 cái
- Power Crown Xti-6002: 02 cái
- Power Crown Xti-4002: 02 cái
- Loa JBL-MRX528S - 4000W/chiếc: 04 chiếc
- Cáp tín hiệu 4 in-16 out peavey 100 feet: 01 sợi</t>
  </si>
  <si>
    <t>3.10</t>
  </si>
  <si>
    <t>Thuê dẫn chương trình và ca sỹ biểu diễn văn nghệ</t>
  </si>
  <si>
    <t>Thù lao ca sĩ luyện tập và biểu diễn</t>
  </si>
  <si>
    <t>- Luyện tập: 03 người x 03 buổi
- Biểu diễn: 03 người x 01 buổi</t>
  </si>
  <si>
    <t>người</t>
  </si>
  <si>
    <t>Diễn viên múa luyện tập và biểu diễn</t>
  </si>
  <si>
    <t>- Luyện tập: 05 người x 03 buổi
- Biểu diễn: 05 người x 01 buổi</t>
  </si>
  <si>
    <t>Thuê MC dẫn chương trình</t>
  </si>
  <si>
    <t>Chi phí MC: 2 người (1 nam, 1 nữ) x 2 buổi (tổng duyệt và chính thức)</t>
  </si>
  <si>
    <t>3.11</t>
  </si>
  <si>
    <t>Thuê máy quay phim ghi hình chương trình</t>
  </si>
  <si>
    <t xml:space="preserve">Thuê máy quay phim ghi hình chương trình: </t>
  </si>
  <si>
    <t>- Số lượng: 01 máy 
- Thời gian: 02 buổi (01 buổi thử nghiệm và định vị vị trí, 01 buổi quay).
- Yêu cầu kỹ thuật tối thiểu như sau: Máy quay HD (kỹ thuật) kết nối màn hình Led: Máy quay sử dụng cảm biến 4K CMOS, tái tạo màu sắc trung thực 2k/HD và ghi hình 4K RAW tùy chọn, cảm biến cao cấp Super 35 mm 4K CMOS (8.9 triệu điểm ảnh hiệu dụng), tái tạo màu sắc trung thực Rich color, tích hợp Wide color gamut và true-color, độ nhạy cao (ISO 2000) và nhiễu thấp, ghi hình trên thẻ nhớ chuyên dụng SxS, ghi hình tốc độ khung hình cao High-frame-rate</t>
  </si>
  <si>
    <t>buổi</t>
  </si>
  <si>
    <t>Nhân sự điều khiển máy quay phim.</t>
  </si>
  <si>
    <t>- Số lượng: 02 người (01 quay phim, 01 trợ lý quay phim
- Thời gian: 02 buổi (01 buổi thử nghiệm và định vị vị trí và 01 buổi quay, xử lý băng quay)</t>
  </si>
  <si>
    <t>Người/buổi</t>
  </si>
  <si>
    <t>3.12</t>
  </si>
  <si>
    <t>Chi phí khác</t>
  </si>
  <si>
    <t xml:space="preserve">Máy bắn pháo trang kim </t>
  </si>
  <si>
    <t>bao gồm pháo, mỗi máy bắn tối thiểu 6 quả</t>
  </si>
  <si>
    <t>Máy</t>
  </si>
  <si>
    <t>Hoa bục phát biểu</t>
  </si>
  <si>
    <t xml:space="preserve">- Số lượng: 01 lẵng
- Chất liệu hoa chính: Hoa Lan 
- Hình thức: Cắm rủ dài theo bục phát biểu </t>
  </si>
  <si>
    <t>Lẵng</t>
  </si>
  <si>
    <t>Hoa trang trí bàn VIP, bàn lễ tân</t>
  </si>
  <si>
    <t>- Số lượng: 10 bát
- Chất liệu: Hoa Ly, Hồng
- Hình thức: Cắm hình kim tự tháp</t>
  </si>
  <si>
    <t>Bát</t>
  </si>
  <si>
    <t>Nước uống đóng chai 500ml</t>
  </si>
  <si>
    <t>Chai</t>
  </si>
  <si>
    <t>Biển tên đại biểu</t>
  </si>
  <si>
    <t>- Số lượng: 10 chiếc
- Chất liệu mica trong, kích thước 8cm x 24cm, ruột in giấy ảnh, in phun 4 màu</t>
  </si>
  <si>
    <t>Lễ tân phục vụ (bao gồm cả chi phí trang phục)</t>
  </si>
  <si>
    <t>- Số lượng : 05 người
- Thời gian : 01 buổi</t>
  </si>
  <si>
    <t>Tài liệu</t>
  </si>
  <si>
    <t>- 01bộ gồm: 
+ Phô tô tài liệu: 20 tờ A4, 2 mặt/ bộ
+ 01Túi clear bag/bộ
- Số lượng: 100 bộ</t>
  </si>
  <si>
    <t>Bộ</t>
  </si>
  <si>
    <t xml:space="preserve">Thuê thợ chụp ảnh trong suốt sự kiện </t>
  </si>
  <si>
    <t>- Số lượng : 02 người
- Thời gian : 01 buổi</t>
  </si>
  <si>
    <t>Thuê máy nổ dự phòng</t>
  </si>
  <si>
    <t>- Số lượng : 01 chiếc
- Thời gian : 01 buổi</t>
  </si>
  <si>
    <t>Chi phí thuê xe tập trung đưa đón 180 sinh viên tại các trung tâm, quận huyện đến địa điểm tổ chức (trong bán kính 5 - 15km):</t>
  </si>
  <si>
    <t>- Loại xe 45 chỗ
- Số lượng: 04 xe x 01 ngày (ngày tổ chức sự kiện)</t>
  </si>
  <si>
    <t>Xe</t>
  </si>
  <si>
    <t>III</t>
  </si>
  <si>
    <t>Các hoạt động truyền thông cho Chiến dịch xây dựng môi trường không khói thuốc và treo biển cấm hút thuốc</t>
  </si>
  <si>
    <t>1</t>
  </si>
  <si>
    <t>Xây dựng thông điệp truyền hình và phát sóng trên Đài truyền hình Việt Nam</t>
  </si>
  <si>
    <t>Chi phí sản xuất thông điệp truyền hình 30 giây về nhà hàng hàng, khách sạn, cơ sở ăn uống không khói thuốc lá</t>
  </si>
  <si>
    <t>- Số lượng: 01 thông điệp
- Thời lượng: 30 giây thông điệp</t>
  </si>
  <si>
    <t>Thông điệp</t>
  </si>
  <si>
    <t>Phát sóng thông điệp trên kênh VTV1 Đài Truyền hình Việt Nam</t>
  </si>
  <si>
    <t>Lần</t>
  </si>
  <si>
    <t>Phát sóng thông điệp trên kênh VTV3 Đài Truyền hình Việt Nam</t>
  </si>
  <si>
    <t>2</t>
  </si>
  <si>
    <t xml:space="preserve">Viết tin/bài truyền thông về Chiến dịch xây dựng môi trường không khói thuốc và treo biển cấm hút thuốc trên Báo </t>
  </si>
  <si>
    <t>Chi phí thuê báo chí viết và đăng tin tuyên truyền các hoạt động hưởng ứng Lễ phát động</t>
  </si>
  <si>
    <t>- Số lượng: 15 báo (01 tin/ 01 báo) 
- Tối thiểu 200 từ/ bài viết kèm ảnh</t>
  </si>
  <si>
    <t>Tin</t>
  </si>
  <si>
    <t>Tổng cộng</t>
  </si>
  <si>
    <t>Khảo sát nhu cầu treo biển cấm hút thuốc của các nhà hàng, khách sạn trên địa bàn TP. Đà Nẵng</t>
  </si>
  <si>
    <t>Thiết kế công cụ khảo sát</t>
  </si>
  <si>
    <t>Mô hình cấm hút thuốc lá cầm tay chụp ảnh 2 mặt
- Kích thước tổng thể: ngang 0,2m x cao 0,5m; Bảng tròn hình cấm hút thuốc: phía trên đường kính 0,2m, tay cầm 0,3m
- Chất liệu: In decan PP ngoài trời keo mờ bồi formex 08 mm, hai mặt</t>
  </si>
  <si>
    <t>Thuê MC dẫn chương trình
Chi phí MC: 2 người (1 nam, 1 nữ) x 2 buổi (tổng duyệt và chính thức)</t>
  </si>
  <si>
    <t>Biển tên đại biểu
- Số lượng: 10 chiếc
- Chất liệu mica trong, kích thước 8cm x 24cm, ruột in giấy ảnh, in phun 4 màu</t>
  </si>
  <si>
    <t>Lễ tân phục vụ (bao gồm cả chi phí trang phục)
- Số lượng : 05 người
- Thời gian : 01 buổi</t>
  </si>
  <si>
    <t>Tài liệu
- 01bộ gồm: 
+ Phô tô tài liệu: 20 tờ A4, 2 mặt/ bộ
+ 01Túi clear bag/bộ
- Số lượng: 100 bộ</t>
  </si>
  <si>
    <t>BÁO GIÁ DỊCH VỤ</t>
  </si>
  <si>
    <t>Kính gửi: Quỹ Phòng, chống tác hại của thuốc lá</t>
  </si>
  <si>
    <t>Đại diện đơn vị báo giá</t>
  </si>
  <si>
    <t>Thuê ca sỹ và MC dẫn chương trình</t>
  </si>
  <si>
    <t>Thi công, lắp đặt phướn rủ tấm lớn: 
'- Số lượng: 02 chiếc
- Kích thước: ngang 3m x cao 9m
- Chất liệu: phướn rủ tấm lớn, lồng trục 2 đầu, in bạt hiflex chống xuyên sáng 4 màu
- Địa điểm lắp đặt: Phía ngoài sân khấu</t>
  </si>
  <si>
    <t>- Kích thước: ngang 0,8m x cao 2,5m 
- Chất liệu: bạt hiflex chống xuyên sáng, in 4 màu, lồng trục gỗ 2 đầu
- Địa điểm lắp đặt: Trên đường phố Tp Đà Nẵng, xung quanh khu vực tổ chức sự kiện.
- Thời gian treo: trong tháng diễn ra sự kiện</t>
  </si>
  <si>
    <t>- Số lượng: 01 thông điệp
- Khung giờ phát sóng: 6h00-6h55  
- Kênh phát: trên kênh VTV1
- Thời gian phát sóng: Trong tháng diễn ra chiến dịch và theo yêu cầu của  Quỹ</t>
  </si>
  <si>
    <t>- Số lượng: 01 thông điệp
- Khung giờ phát sóng: 18h10 - 18h55
- Kênh phát: trên kênh VTV3
- Thời gian phát sóng: Trong thời gian diễn ra chiến dịch và theo yêu cầu của Quỹ</t>
  </si>
  <si>
    <t>Chi phí thuê xe tập trung đưa đón 180 sinh viên tại các trường đến địa điểm tổ chức (trong bán kính 5 - 15km):
- Loại xe 45 chỗ
- Số lượng: 04 xe x 01 ngày (ngày tổ chức sự kiện)</t>
  </si>
  <si>
    <t>Thuê ca sỹ biểu diễn (3 người/3 tiết mục)</t>
  </si>
  <si>
    <t>Thuê biểu diễn văn nghệ</t>
  </si>
  <si>
    <t xml:space="preserve">In Biển tam giác (biển chữ A): 
 - Kích thước: 12cm x 10cm (gập thành 2, mỗi bên kích thước 06cm x 10cm)
- Hình thức: Mica trắng, cắt decal dán chữ, độ dày của mica 2 mm, 2 mặt bên của tam giác mỗi mặt kích thước 6cm x 10cm 
- Nội dung biển: biểu tượng logo cấm hút thuốc lá  + thông điệp chủ đề về nhà hàng, khách sạn, cơ sở ăn uống không khói thuốc 
- Số lượng: 8.000 biển
- Địa điểm treo/đặt biển: Đặt tại ít nhất 200 nhà hàng, khách sạn, cơ sở ăn uống/quán cà phê tại thành phố </t>
  </si>
  <si>
    <t>Đơn vị</t>
  </si>
  <si>
    <t xml:space="preserve">In biển decal trong dán kính:  
- Kích thước 20cm x 16cm
- Hình thức: in màu trên  decal trong, cán bóng 
- Nội dung biển: biểu tượng logo cấm hút thuốc lá kèm thông điệp về môi trường không khói thuốc
- Số lượng: 1.000 biển 
- Địa điểm treo/dán biển: tại ít nhất 200 nhà hàng, khách sạn, cơ sở ăn uống/quán cà phê tại thành phố </t>
  </si>
  <si>
    <t>Sản xuất áo phông
- Loại áo: Áo phông cổ tròn, tay cộc
- Chất liệu: Cotton 70%
- In thông điệp do Quỹ cung cấp: In 4 màu 2 mặt trước và sau áo (thông điệp về môi trường không thuốc lá)
- Màu sắc: theo yêu cầu của Quỹ</t>
  </si>
  <si>
    <t>trọn gói</t>
  </si>
  <si>
    <t>Thuê máy nổ dự phòng
'- Công suất: 110 kva
- Số lượng : 01 chiếc
- Thời gian : 01 buổi</t>
  </si>
  <si>
    <t xml:space="preserve">trọn gói </t>
  </si>
  <si>
    <t xml:space="preserve">Thực hiện chiến dịch truyền thông xây dựng môi trường không khói thuốc và treo biển cấm hút thuốc
tại thành phố Hồ Chí Minh </t>
  </si>
  <si>
    <t xml:space="preserve">cái </t>
  </si>
  <si>
    <t>Thuê quay phim ghi hình, chụp ảnh cho sự kiện</t>
  </si>
  <si>
    <t>Sản xuất mũ lưỡi trai 
- Chất liệu: Kaki cotton 100% 
- Đuôi nón: Khóa dán 
- Logo: Thêu 2D - 1 vị trí
- Loại mũ: Mũ lưỡi trai
- In thông điệp do Quỹ cung cấp: In 4 màu
- Màu sắc: theo yêu cầu của Quỹ</t>
  </si>
  <si>
    <t xml:space="preserve">Thuê thiết bị âm thanh, ánh sáng </t>
  </si>
  <si>
    <t xml:space="preserve">buổi </t>
  </si>
  <si>
    <t xml:space="preserve">Tổng số tiền (đã bao gồm VAT và các chi phí liên quan) </t>
  </si>
  <si>
    <t>In Biển Inox vàng đồng 
- Kích thước: 10cm x 18cm
- Hình thức: bằng Inox vàng đồng, độ dày 0,8mm, khắc lazer, phết sơn màu lên logo và chữ, có 2 dải băng dính xốp dán đằng sau, kích thước băng dính 2cm x 25cm
- Nội dung biển: biểu tượng logo cấm hút thuốc lá  +  thông điệp chủ đề về môi trường không khói thuốc
- Số lượng: 300 cái
- Địa điểm treo/đặt biển: ít nhất 40 khách sạn 3 sao trở lên, nhà hàng, cơ sở ăn uống/quán cà phê tại thành phố</t>
  </si>
  <si>
    <t xml:space="preserve">In Biển Mica nền đỏ chữ trắng
- Kích thước 15cm x 25cm 
- Nội dung biển: Mica nền đỏ, in biểu tượng và chữ "Cấm hút thuốc", độ dày của mica 2 mm, có 2 dải băng dính xốp dán đằng sau, kích thước băng dính 2cm x 25cm
- Số lượng: 2.000 biển 
- Địa điểm treo/đặt biển: tại ít nhất 200  nhà hàng, khách sạn, cơ sở ăn uống/quán cà phê tại thành phố </t>
  </si>
  <si>
    <t xml:space="preserve">Thuê quay phim ghi hình, chụp ảnh trong suốt Lễ phát động 
</t>
  </si>
  <si>
    <t>Phát sóng thông điệp trên kênh VTV9- Đài Truyền hình Việt Nam
- Số lượng: 01 thông điệp
- Khung giờ phát sóng: 12h30-12h40
- Kênh phát: trên kênh VTV9
- Thời gian phát sóng: Trong tháng diễn ra chiến dịch và theo yêu cầu của Quỹ</t>
  </si>
  <si>
    <t xml:space="preserve">YÊU CẦU VÀ MẪU BÁO GIÁ </t>
  </si>
  <si>
    <t>(Kèm theo Công văn số  …..  /QPCTHTL ngày     tháng      năm 2023)</t>
  </si>
  <si>
    <t>Tên Công ty</t>
  </si>
  <si>
    <t>Địa chỉ</t>
  </si>
  <si>
    <t>Điện thoại liên hệ</t>
  </si>
  <si>
    <t>Công ty …… chúng tôi xin gửi báo giá dịch vụ  ………………</t>
  </si>
  <si>
    <t>Số tiền bằng chữ:</t>
  </si>
  <si>
    <t>Báo giá có hiệu lực trong 02 tháng kể từ ngày báo giá</t>
  </si>
  <si>
    <t>cuốn</t>
  </si>
  <si>
    <t xml:space="preserve">Sản xuất và treo/dán các loại biển cấm hút thuốc tại các nhà hàng, khách sạn, cơ sở ăn uống/quán cà phê tại thành phố </t>
  </si>
  <si>
    <t xml:space="preserve">Trải thảm toàn bộ khu vực sự kiện 
- Kích thước: Toàn bộ khu vực tổ chức sự kiện (280m2)
- Chất liệu: Thảm đỏ hoặc thảm màu phù hợp không gian </t>
  </si>
  <si>
    <t xml:space="preserve">Thuê và lắp dựng màn hình Led công nghệ cao:
- Màn hình Led công nghệ cao chính giữa P3 indoor
* Kích thước màn hình: 4m x 14m (2 led cánh 2 bên 4m x 2m và 1 led chính giữa 4 m x 10m). Module kích thước 0.5m x 0.5m Kích thước màn chính 14 x4 Calbinet nhôm đúc cao cấp
Đến chân 30cm
- Độ phân giải màn hình: 5mm/ điểm ảnh, mật độ điểm ảnh trên module: 36.864 điểm ảnh/m2. </t>
  </si>
  <si>
    <t>Thiết bị ánh sáng phục vụ tại địa điểm (01 buổi phục vụ tổng duyệt; 01 buổi phục vụ biểu diễn chính thức)
08 Parled 18x10w 4 in 1
08 PAR COB daylight 4x100w
1 follow
1 Mixer Tiger Touch
2 trụ đèn mặt
* 04 beam SVT 450
* 01 Tiger touch digital Lighting Control Desk
*01 main cabinet, electrical cabinet, signal wire, Neutrick jack
- 02 Light Stand
- 01 Accessories....</t>
  </si>
  <si>
    <t>Thiết bị âm thanh hiện đại công suất lớn phục vụ biểu diễn văn nghệ và lễ phát động (01 buổi phục vụ tổng duyệt; 01 buổi phục vụ biểu diễn chính thức)
 04 Line Array Collum EV 50M 1000W - 04 Sub EV
- 02 Monitor
- 02 Wireless Microphone GTD/USA, ATL/USA, Shure
- 01 Processor System ( Crossover/ Equalizer/ Effect) - 01 Accessories/ Set
* 01 Mixer Yamaha MG16XU
* 01 DBX Equalizer profesional
* 01 Lioa 20 KVA
* 01 Laptop
*01 main cabinet, electrical cabinet, signal wire, Neutrick jack</t>
  </si>
  <si>
    <t>In, thuê và lắp dựng standee về phòng, chống tác hại của thuốc lá 
- Kích thước: ngang 0,8m x cao 1,8m 
- Chất liệu: in bạt hiflex chống xuyên sáng, in 4 màu
- Địa điểm lắp đặt: Đặt từ cổng chính vào sân khấu</t>
  </si>
  <si>
    <t>In, treo, tháo Phướn dọc đường phố: 
- Kích thước: ngang 0,8m x cao 2,5m 
- Chất liệu: bạt hiflex chống xuyên sáng, in 4 màu, lồng trục gỗ 2 đầu
- Địa điểm lắp đặt: Trên đường phố TPHCM, gần khu vực tổ chức sự kiện.
- Thời gian treo: trong tháng diễn ra sự kiện
(bao gồm xin cấp phép)</t>
  </si>
  <si>
    <t>Mời nghệ sỹ nổi tiếng làm Đại sứ đồng hành tham gia chương trình.
- Nhiệm vụ của Đại sứ: Tham gia ghi hình trailer, tham gia sự kiện Lễ phát động; đăng tin/bài viết về sự kiện trên trang fanpage cá nhân (1 bài trước sự kiện và 01 bài sau khi sự kiện diễn ra)
- Đại sứ đồng hành đáp ứng các yêu cầu sau:
1. Là người thân thiện với cộng đồng
2. Hình ảnh đã được công chúng ghi nhận (xuất hiện nhiều trên các phương tiện thông tin đại chúng và được mọi người ủng hộ)
3. Đã tham gia các hoạt động truyền thông trong các lĩnh vực xã hội, y tế
4. Là người không hút thuốc lá, thuốc lào và các sản phẩm gây nghiện khác trong suốt thời gian tham gia sự kiện
5. Là người ủng hộ công tác phòng, chống tác hại của thuốc lá
6. Trên các trang mạng cá nhân của đại sứ có nhiều người tham gia, ủng hộ (ít nhất 300.000 người theo dõi)</t>
  </si>
  <si>
    <t>Phát sóng thông điệp truyền hình và phát sóng trên Đài truyền hình Việt Nam</t>
  </si>
  <si>
    <t xml:space="preserve">Xây dựng và đăng bài, mua và phát hành ấn phẩm chuyên đề về môi trường không thuốc lá trên Tạp chí Du lịch, phát hành tại 2000 nhà hàng, khách sạn, điểm du lịch để truyền thông về chiến dịch </t>
  </si>
  <si>
    <t>Xây dựng nội dung và đăng bài trên trang bìa và trang trong của chí Du lịch
- Xây dựng và đăng nội dung tại Trang bìa và 10 trang ruột, 
- Nội dung: Phòng chống thuốc lá, xây dựng môi trường không khói thuốc lá tại các địa điểm công cộng và địa điểm du lịch không khói thuốc</t>
  </si>
  <si>
    <t>Chi phí treo biển cấm hút thuốc tại các địa điểm nhà hàng, khách sạn, cơ sở ăn uống/quán cà phê
- Số lượng cơ sở: với 200 cơ sở
- Tổng số các loại biển treo/dán: 11.000 cái
- Công việc: liên hệ, khảo sát vị trí treo/dán biển, thực hiện treo, dán biển</t>
  </si>
  <si>
    <t>Thuê địa điểm trong nhà: 
- Sức chứa 300-400 người
- Bao gồm Bục sân khấu
- Thời gian: 02 buổi (bao gồm thời gian lắp dựng, tổng duyệt, biểu diễn, tháo dỡ). 
- Địa điểm dự kiến: Dinh Thống Nhất hoặc địa điểm có quy mô tương đương
(gồm các chi phí an ninh, vệ sinh và chi phí liên quan)</t>
  </si>
  <si>
    <t>Mua bản phát hành và cấp phát 500 cuốn tại sự kiện gồm 300 người tham dự và tại 200 nhà hàng, khách sạn tại TP.HCM ( (Khổ A4 21 x 29cm; số trang dự kiến: 80 trang/quyển)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</si>
</sst>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13"/>
      <color theme="1"/>
      <name val="Times New Roman"/>
      <family val="1"/>
      <charset val="163"/>
    </font>
    <font>
      <b/>
      <sz val="11.5"/>
      <color theme="1"/>
      <name val="Times New Roman"/>
      <family val="1"/>
      <charset val="163"/>
    </font>
    <font>
      <b/>
      <sz val="11"/>
      <color theme="1"/>
      <name val="Times New Roman"/>
      <family val="1"/>
      <charset val="163"/>
    </font>
    <font>
      <sz val="11"/>
      <color theme="1"/>
      <name val="Times New Roman"/>
      <family val="2"/>
    </font>
    <font>
      <b/>
      <sz val="11"/>
      <color theme="1"/>
      <name val="Times New Roman"/>
      <family val="2"/>
    </font>
    <font>
      <b/>
      <i/>
      <sz val="11"/>
      <color theme="1"/>
      <name val="Times New Roman"/>
      <family val="2"/>
    </font>
    <font>
      <sz val="11"/>
      <color theme="1"/>
      <name val="Times New Roman"/>
      <family val="1"/>
      <charset val="163"/>
    </font>
    <font>
      <sz val="11"/>
      <color theme="1"/>
      <name val="Times New Roman"/>
      <family val="1"/>
    </font>
    <font>
      <b/>
      <i/>
      <sz val="11"/>
      <color theme="1"/>
      <name val="Times New Roman"/>
      <family val="1"/>
      <charset val="163"/>
    </font>
    <font>
      <sz val="12"/>
      <color rgb="FF000000"/>
      <name val="Times New Roman"/>
      <family val="1"/>
      <charset val="163"/>
    </font>
    <font>
      <b/>
      <i/>
      <sz val="11"/>
      <color theme="1"/>
      <name val="Calibri"/>
      <family val="2"/>
      <scheme val="minor"/>
    </font>
    <font>
      <b/>
      <sz val="11"/>
      <color theme="1"/>
      <name val="Calibri"/>
      <family val="2"/>
      <charset val="163"/>
      <scheme val="minor"/>
    </font>
    <font>
      <sz val="11"/>
      <color theme="1"/>
      <name val="Calibri"/>
      <family val="2"/>
      <charset val="163"/>
      <scheme val="minor"/>
    </font>
    <font>
      <b/>
      <sz val="11"/>
      <color theme="1"/>
      <name val="Times New Roman"/>
      <family val="1"/>
    </font>
    <font>
      <b/>
      <sz val="13"/>
      <color theme="1"/>
      <name val="Times New Roman"/>
      <family val="2"/>
    </font>
    <font>
      <sz val="8"/>
      <name val="Calibri"/>
      <family val="2"/>
      <scheme val="minor"/>
    </font>
    <font>
      <sz val="12"/>
      <color theme="1"/>
      <name val="Times New Roman"/>
      <family val="1"/>
    </font>
    <font>
      <b/>
      <sz val="12"/>
      <color theme="1"/>
      <name val="Times New Roman"/>
      <family val="1"/>
    </font>
    <font>
      <b/>
      <sz val="12"/>
      <name val="Times New Roman"/>
      <family val="1"/>
    </font>
    <font>
      <sz val="12"/>
      <name val="Times New Roman"/>
      <family val="1"/>
    </font>
    <font>
      <b/>
      <i/>
      <sz val="12"/>
      <name val="Times New Roman"/>
      <family val="1"/>
    </font>
    <font>
      <sz val="12"/>
      <color rgb="FFFF0000"/>
      <name val="Times New Roman"/>
      <family val="1"/>
    </font>
    <font>
      <i/>
      <sz val="12"/>
      <name val="Times New Roman"/>
      <family val="1"/>
    </font>
    <font>
      <b/>
      <sz val="12"/>
      <color rgb="FFFF0000"/>
      <name val="Times New Roman"/>
      <family val="1"/>
    </font>
    <font>
      <i/>
      <sz val="12"/>
      <color theme="1"/>
      <name val="Times New Roman"/>
      <family val="1"/>
    </font>
    <font>
      <b/>
      <i/>
      <sz val="12"/>
      <color theme="1"/>
      <name val="Times New Roman"/>
      <family val="1"/>
    </font>
  </fonts>
  <fills count="6">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39997558519241921"/>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30">
    <xf numFmtId="0" fontId="0" fillId="0" borderId="0" xfId="0"/>
    <xf numFmtId="49"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center"/>
    </xf>
    <xf numFmtId="0" fontId="3" fillId="0" borderId="0" xfId="0" applyFont="1" applyAlignment="1">
      <alignment horizontal="center" vertical="center" wrapText="1"/>
    </xf>
    <xf numFmtId="49" fontId="4" fillId="0" borderId="1"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49" fontId="5" fillId="2" borderId="2" xfId="0" applyNumberFormat="1" applyFont="1" applyFill="1" applyBorder="1" applyAlignment="1">
      <alignment horizontal="center" vertical="center" wrapText="1"/>
    </xf>
    <xf numFmtId="0" fontId="5" fillId="2" borderId="2" xfId="0" applyFont="1" applyFill="1" applyBorder="1" applyAlignment="1">
      <alignment vertical="center" wrapText="1"/>
    </xf>
    <xf numFmtId="164" fontId="5" fillId="2" borderId="2" xfId="0" applyNumberFormat="1" applyFont="1" applyFill="1" applyBorder="1" applyAlignment="1">
      <alignment vertical="center" wrapText="1"/>
    </xf>
    <xf numFmtId="49" fontId="6" fillId="0" borderId="2" xfId="0" applyNumberFormat="1" applyFont="1" applyBorder="1" applyAlignment="1">
      <alignment horizontal="center" vertical="center" wrapText="1"/>
    </xf>
    <xf numFmtId="0" fontId="6" fillId="0" borderId="2" xfId="0" applyFont="1" applyBorder="1" applyAlignment="1">
      <alignment vertical="center" wrapText="1"/>
    </xf>
    <xf numFmtId="0" fontId="6" fillId="0" borderId="2" xfId="0" quotePrefix="1" applyFont="1" applyBorder="1" applyAlignment="1">
      <alignment vertical="center" wrapText="1"/>
    </xf>
    <xf numFmtId="164" fontId="6" fillId="0" borderId="2" xfId="0" applyNumberFormat="1" applyFont="1" applyBorder="1" applyAlignment="1">
      <alignment vertical="center" wrapText="1"/>
    </xf>
    <xf numFmtId="49" fontId="7" fillId="2" borderId="2" xfId="0" applyNumberFormat="1" applyFont="1" applyFill="1" applyBorder="1" applyAlignment="1">
      <alignment horizontal="center" vertical="center" wrapText="1"/>
    </xf>
    <xf numFmtId="0" fontId="7" fillId="2" borderId="2" xfId="0" applyFont="1" applyFill="1" applyBorder="1" applyAlignment="1">
      <alignment vertical="center" wrapText="1"/>
    </xf>
    <xf numFmtId="0" fontId="6" fillId="2" borderId="2" xfId="0" applyFont="1" applyFill="1" applyBorder="1" applyAlignment="1">
      <alignment vertical="center" wrapText="1"/>
    </xf>
    <xf numFmtId="164" fontId="7" fillId="2" borderId="2" xfId="0" applyNumberFormat="1" applyFont="1" applyFill="1" applyBorder="1" applyAlignment="1">
      <alignment vertical="center" wrapText="1"/>
    </xf>
    <xf numFmtId="49" fontId="8" fillId="0" borderId="2" xfId="0" applyNumberFormat="1" applyFont="1" applyBorder="1" applyAlignment="1">
      <alignment horizontal="center" vertical="center" wrapText="1"/>
    </xf>
    <xf numFmtId="0" fontId="8" fillId="0" borderId="2" xfId="0" applyFont="1" applyBorder="1" applyAlignment="1">
      <alignment vertical="center" wrapText="1"/>
    </xf>
    <xf numFmtId="164" fontId="8" fillId="0" borderId="2" xfId="0" applyNumberFormat="1" applyFont="1" applyBorder="1" applyAlignment="1">
      <alignment vertical="center" wrapText="1"/>
    </xf>
    <xf numFmtId="0" fontId="9" fillId="0" borderId="2" xfId="0" applyFont="1" applyBorder="1" applyAlignment="1">
      <alignment vertical="center" wrapText="1"/>
    </xf>
    <xf numFmtId="164" fontId="10" fillId="0" borderId="2" xfId="0" applyNumberFormat="1" applyFont="1" applyBorder="1" applyAlignment="1">
      <alignment vertical="center" wrapText="1"/>
    </xf>
    <xf numFmtId="164" fontId="11" fillId="0" borderId="2" xfId="0" applyNumberFormat="1" applyFont="1" applyBorder="1" applyAlignment="1">
      <alignment vertical="center" wrapText="1"/>
    </xf>
    <xf numFmtId="0" fontId="9" fillId="0" borderId="2" xfId="0" quotePrefix="1" applyFont="1" applyBorder="1" applyAlignment="1">
      <alignment vertical="center" wrapText="1"/>
    </xf>
    <xf numFmtId="0" fontId="12" fillId="0" borderId="0" xfId="0" applyFont="1"/>
    <xf numFmtId="49" fontId="8" fillId="2" borderId="2" xfId="0" applyNumberFormat="1" applyFont="1" applyFill="1" applyBorder="1" applyAlignment="1">
      <alignment horizontal="center" vertical="center" wrapText="1"/>
    </xf>
    <xf numFmtId="0" fontId="8" fillId="2" borderId="2" xfId="0" applyFont="1" applyFill="1" applyBorder="1" applyAlignment="1">
      <alignment vertical="center" wrapText="1"/>
    </xf>
    <xf numFmtId="0" fontId="11" fillId="2" borderId="2" xfId="0" applyFont="1" applyFill="1" applyBorder="1" applyAlignment="1">
      <alignment vertical="center" wrapText="1"/>
    </xf>
    <xf numFmtId="164" fontId="8" fillId="2" borderId="2" xfId="0" applyNumberFormat="1" applyFont="1" applyFill="1" applyBorder="1" applyAlignment="1">
      <alignment vertical="center" wrapText="1"/>
    </xf>
    <xf numFmtId="0" fontId="13" fillId="3" borderId="0" xfId="0" applyFont="1" applyFill="1" applyAlignment="1">
      <alignment vertical="center" wrapText="1"/>
    </xf>
    <xf numFmtId="0" fontId="13" fillId="0" borderId="0" xfId="0" applyFont="1" applyAlignment="1">
      <alignment vertical="center" wrapText="1"/>
    </xf>
    <xf numFmtId="164" fontId="14" fillId="2" borderId="2" xfId="1" applyNumberFormat="1" applyFont="1" applyFill="1" applyBorder="1" applyAlignment="1" applyProtection="1">
      <alignment horizontal="center" vertical="center"/>
    </xf>
    <xf numFmtId="164" fontId="14" fillId="2" borderId="2" xfId="1" applyNumberFormat="1" applyFont="1" applyFill="1" applyBorder="1" applyAlignment="1" applyProtection="1">
      <alignment vertical="center" wrapText="1"/>
    </xf>
    <xf numFmtId="164" fontId="15" fillId="2" borderId="2" xfId="1" applyNumberFormat="1" applyFont="1" applyFill="1" applyBorder="1" applyAlignment="1" applyProtection="1">
      <alignment vertical="center"/>
    </xf>
    <xf numFmtId="164" fontId="14" fillId="2" borderId="2" xfId="1" applyNumberFormat="1" applyFont="1" applyFill="1" applyBorder="1" applyAlignment="1" applyProtection="1">
      <alignment vertical="center"/>
    </xf>
    <xf numFmtId="164" fontId="14" fillId="0" borderId="0" xfId="1" applyNumberFormat="1" applyFont="1" applyFill="1" applyAlignment="1" applyProtection="1">
      <alignment vertical="center" wrapText="1"/>
    </xf>
    <xf numFmtId="164" fontId="1" fillId="0" borderId="0" xfId="1" applyNumberFormat="1" applyFont="1" applyFill="1" applyAlignment="1" applyProtection="1">
      <alignment horizontal="center" vertical="center"/>
    </xf>
    <xf numFmtId="164" fontId="1" fillId="0" borderId="0" xfId="1" applyNumberFormat="1" applyFont="1" applyFill="1" applyAlignment="1" applyProtection="1">
      <alignment vertical="center" wrapText="1"/>
    </xf>
    <xf numFmtId="164" fontId="1" fillId="0" borderId="0" xfId="1" applyNumberFormat="1" applyFont="1" applyFill="1" applyAlignment="1" applyProtection="1">
      <alignment vertical="center"/>
    </xf>
    <xf numFmtId="0" fontId="4" fillId="0" borderId="1" xfId="0" applyFont="1" applyBorder="1" applyAlignment="1">
      <alignment horizontal="center" vertical="center" wrapText="1"/>
    </xf>
    <xf numFmtId="0" fontId="2" fillId="0" borderId="0" xfId="0" applyFont="1" applyAlignment="1">
      <alignment horizontal="center" vertical="center"/>
    </xf>
    <xf numFmtId="49" fontId="4" fillId="0" borderId="2" xfId="0" applyNumberFormat="1" applyFont="1" applyBorder="1" applyAlignment="1">
      <alignment horizontal="center" vertical="center" wrapText="1"/>
    </xf>
    <xf numFmtId="0" fontId="0" fillId="0" borderId="2" xfId="0" applyBorder="1"/>
    <xf numFmtId="0" fontId="14" fillId="0" borderId="2" xfId="0" applyFont="1" applyBorder="1" applyAlignment="1">
      <alignment vertical="center"/>
    </xf>
    <xf numFmtId="0" fontId="14" fillId="0" borderId="2" xfId="0" applyFont="1" applyBorder="1" applyAlignment="1">
      <alignment vertical="center" wrapText="1"/>
    </xf>
    <xf numFmtId="0" fontId="14" fillId="0" borderId="0" xfId="0" applyFont="1" applyAlignment="1">
      <alignment vertical="center"/>
    </xf>
    <xf numFmtId="0" fontId="0" fillId="0" borderId="0" xfId="0" applyAlignment="1">
      <alignment horizontal="center"/>
    </xf>
    <xf numFmtId="0" fontId="14" fillId="0" borderId="2" xfId="0" applyFont="1" applyBorder="1" applyAlignment="1">
      <alignment horizontal="center" vertical="center"/>
    </xf>
    <xf numFmtId="0" fontId="0" fillId="0" borderId="2" xfId="0" applyBorder="1" applyAlignment="1">
      <alignment horizontal="center"/>
    </xf>
    <xf numFmtId="0" fontId="6" fillId="3" borderId="2" xfId="0" applyFont="1" applyFill="1" applyBorder="1" applyAlignment="1">
      <alignment vertical="center" wrapText="1"/>
    </xf>
    <xf numFmtId="0" fontId="16" fillId="0" borderId="2" xfId="0" quotePrefix="1" applyFont="1" applyBorder="1" applyAlignment="1">
      <alignment vertical="center" wrapText="1"/>
    </xf>
    <xf numFmtId="0" fontId="19" fillId="0" borderId="0" xfId="0" applyNumberFormat="1" applyFont="1" applyFill="1" applyAlignment="1" applyProtection="1">
      <alignment vertical="center" wrapText="1"/>
    </xf>
    <xf numFmtId="49" fontId="20" fillId="0" borderId="0" xfId="0" applyNumberFormat="1" applyFont="1" applyFill="1" applyAlignment="1" applyProtection="1">
      <alignment horizontal="left" vertical="center"/>
    </xf>
    <xf numFmtId="0" fontId="19" fillId="0" borderId="0" xfId="0" applyNumberFormat="1" applyFont="1" applyFill="1" applyAlignment="1" applyProtection="1">
      <alignment vertical="center"/>
    </xf>
    <xf numFmtId="49" fontId="19" fillId="0" borderId="0" xfId="0" applyNumberFormat="1" applyFont="1" applyFill="1" applyAlignment="1" applyProtection="1">
      <alignment horizontal="center" vertical="center"/>
    </xf>
    <xf numFmtId="0" fontId="20" fillId="0" borderId="0" xfId="0" applyNumberFormat="1" applyFont="1" applyFill="1" applyAlignment="1" applyProtection="1">
      <alignment vertical="center" wrapText="1"/>
    </xf>
    <xf numFmtId="49" fontId="21" fillId="0" borderId="2" xfId="0" applyNumberFormat="1" applyFont="1" applyFill="1" applyBorder="1" applyAlignment="1">
      <alignment horizontal="center" vertical="center" wrapText="1"/>
    </xf>
    <xf numFmtId="0" fontId="21" fillId="0" borderId="2" xfId="0" applyFont="1" applyFill="1" applyBorder="1" applyAlignment="1">
      <alignment horizontal="center" vertical="center" wrapText="1"/>
    </xf>
    <xf numFmtId="164" fontId="21" fillId="0" borderId="2" xfId="0" applyNumberFormat="1" applyFont="1" applyFill="1" applyBorder="1" applyAlignment="1">
      <alignment horizontal="center" vertical="center" wrapText="1"/>
    </xf>
    <xf numFmtId="0" fontId="20" fillId="0" borderId="0" xfId="0" applyFont="1" applyFill="1" applyAlignment="1">
      <alignment horizontal="center" vertical="center"/>
    </xf>
    <xf numFmtId="49" fontId="21" fillId="4" borderId="2" xfId="0" applyNumberFormat="1" applyFont="1" applyFill="1" applyBorder="1" applyAlignment="1">
      <alignment horizontal="center" vertical="center" wrapText="1"/>
    </xf>
    <xf numFmtId="0" fontId="21" fillId="4" borderId="2" xfId="0" applyFont="1" applyFill="1" applyBorder="1" applyAlignment="1">
      <alignment vertical="center" wrapText="1"/>
    </xf>
    <xf numFmtId="0" fontId="21" fillId="4" borderId="2" xfId="0" applyFont="1" applyFill="1" applyBorder="1" applyAlignment="1">
      <alignment horizontal="center" vertical="center" wrapText="1"/>
    </xf>
    <xf numFmtId="164" fontId="20" fillId="4" borderId="2" xfId="0" applyNumberFormat="1" applyFont="1" applyFill="1" applyBorder="1" applyAlignment="1">
      <alignment horizontal="center" vertical="center" wrapText="1"/>
    </xf>
    <xf numFmtId="0" fontId="19" fillId="0" borderId="0" xfId="0" applyFont="1" applyFill="1" applyAlignment="1">
      <alignment vertical="center" wrapText="1"/>
    </xf>
    <xf numFmtId="49" fontId="22" fillId="0" borderId="2" xfId="0" applyNumberFormat="1" applyFont="1" applyBorder="1" applyAlignment="1">
      <alignment horizontal="center" vertical="center" wrapText="1"/>
    </xf>
    <xf numFmtId="0" fontId="22" fillId="0" borderId="2" xfId="0" quotePrefix="1" applyFont="1" applyBorder="1" applyAlignment="1">
      <alignment vertical="center" wrapText="1"/>
    </xf>
    <xf numFmtId="0" fontId="22" fillId="0" borderId="2" xfId="0" applyFont="1" applyBorder="1" applyAlignment="1">
      <alignment horizontal="center" vertical="center" wrapText="1"/>
    </xf>
    <xf numFmtId="164" fontId="22" fillId="0" borderId="2" xfId="0" applyNumberFormat="1" applyFont="1" applyFill="1" applyBorder="1" applyAlignment="1">
      <alignment horizontal="center" vertical="center" wrapText="1"/>
    </xf>
    <xf numFmtId="49" fontId="22" fillId="0" borderId="2" xfId="0" applyNumberFormat="1" applyFont="1" applyFill="1" applyBorder="1" applyAlignment="1">
      <alignment horizontal="center" vertical="center" wrapText="1"/>
    </xf>
    <xf numFmtId="0" fontId="22" fillId="0" borderId="2" xfId="0" quotePrefix="1" applyFont="1" applyFill="1" applyBorder="1" applyAlignment="1">
      <alignment vertical="center" wrapText="1"/>
    </xf>
    <xf numFmtId="0" fontId="22" fillId="0" borderId="2" xfId="0" applyFont="1" applyFill="1" applyBorder="1" applyAlignment="1">
      <alignment horizontal="center" vertical="center" wrapText="1"/>
    </xf>
    <xf numFmtId="49" fontId="21" fillId="5" borderId="2" xfId="0" applyNumberFormat="1" applyFont="1" applyFill="1" applyBorder="1" applyAlignment="1">
      <alignment horizontal="center" vertical="center" wrapText="1"/>
    </xf>
    <xf numFmtId="0" fontId="21" fillId="5" borderId="2" xfId="0" applyFont="1" applyFill="1" applyBorder="1" applyAlignment="1">
      <alignment vertical="center" wrapText="1"/>
    </xf>
    <xf numFmtId="0" fontId="22" fillId="5" borderId="2" xfId="0" applyFont="1" applyFill="1" applyBorder="1" applyAlignment="1">
      <alignment horizontal="center" vertical="center" wrapText="1"/>
    </xf>
    <xf numFmtId="49" fontId="23" fillId="0" borderId="2" xfId="0" applyNumberFormat="1" applyFont="1" applyBorder="1" applyAlignment="1">
      <alignment horizontal="center" vertical="center" wrapText="1"/>
    </xf>
    <xf numFmtId="0" fontId="23" fillId="0" borderId="2" xfId="0" applyFont="1" applyBorder="1" applyAlignment="1">
      <alignment vertical="center" wrapText="1"/>
    </xf>
    <xf numFmtId="164" fontId="20" fillId="0" borderId="2" xfId="0" applyNumberFormat="1" applyFont="1" applyFill="1" applyBorder="1" applyAlignment="1">
      <alignment horizontal="center" vertical="center" wrapText="1"/>
    </xf>
    <xf numFmtId="164" fontId="23" fillId="0" borderId="2" xfId="0" applyNumberFormat="1" applyFont="1" applyFill="1" applyBorder="1" applyAlignment="1">
      <alignment horizontal="center" vertical="center" wrapText="1"/>
    </xf>
    <xf numFmtId="0" fontId="19" fillId="0" borderId="0" xfId="0" applyFont="1" applyFill="1" applyAlignment="1">
      <alignment vertical="center"/>
    </xf>
    <xf numFmtId="49" fontId="24" fillId="0" borderId="2" xfId="0" applyNumberFormat="1" applyFont="1" applyBorder="1" applyAlignment="1">
      <alignment horizontal="center" vertical="center" wrapText="1"/>
    </xf>
    <xf numFmtId="0" fontId="22" fillId="0" borderId="2" xfId="0" applyFont="1" applyBorder="1" applyAlignment="1">
      <alignment vertical="center" wrapText="1"/>
    </xf>
    <xf numFmtId="0" fontId="23" fillId="0" borderId="2" xfId="0" quotePrefix="1" applyFont="1" applyBorder="1" applyAlignment="1">
      <alignment vertical="center" wrapText="1"/>
    </xf>
    <xf numFmtId="0" fontId="24" fillId="0" borderId="0" xfId="0" applyFont="1" applyFill="1" applyAlignment="1">
      <alignment vertical="center" wrapText="1"/>
    </xf>
    <xf numFmtId="164" fontId="25" fillId="0" borderId="2" xfId="0" applyNumberFormat="1" applyFont="1" applyFill="1" applyBorder="1" applyAlignment="1">
      <alignment horizontal="center" vertical="center" wrapText="1"/>
    </xf>
    <xf numFmtId="0" fontId="21" fillId="5" borderId="2" xfId="0" applyFont="1" applyFill="1" applyBorder="1" applyAlignment="1">
      <alignment horizontal="left" vertical="center" wrapText="1"/>
    </xf>
    <xf numFmtId="49" fontId="23" fillId="0" borderId="2" xfId="0" applyNumberFormat="1" applyFont="1" applyFill="1" applyBorder="1" applyAlignment="1">
      <alignment horizontal="center" vertical="center" wrapText="1"/>
    </xf>
    <xf numFmtId="0" fontId="23" fillId="0" borderId="2" xfId="0" applyFont="1" applyFill="1" applyBorder="1" applyAlignment="1">
      <alignment vertical="center" wrapText="1"/>
    </xf>
    <xf numFmtId="164" fontId="21" fillId="0" borderId="2" xfId="1" applyNumberFormat="1" applyFont="1" applyFill="1" applyBorder="1" applyAlignment="1" applyProtection="1">
      <alignment horizontal="center" vertical="center"/>
    </xf>
    <xf numFmtId="164" fontId="26" fillId="0" borderId="2" xfId="1" applyNumberFormat="1" applyFont="1" applyFill="1" applyBorder="1" applyAlignment="1" applyProtection="1">
      <alignment vertical="center" wrapText="1"/>
    </xf>
    <xf numFmtId="164" fontId="24" fillId="0" borderId="2" xfId="1" applyNumberFormat="1" applyFont="1" applyFill="1" applyBorder="1" applyAlignment="1" applyProtection="1">
      <alignment horizontal="center" vertical="center"/>
    </xf>
    <xf numFmtId="164" fontId="26" fillId="0" borderId="2" xfId="1" applyNumberFormat="1" applyFont="1" applyFill="1" applyBorder="1" applyAlignment="1" applyProtection="1">
      <alignment horizontal="center" vertical="center"/>
    </xf>
    <xf numFmtId="164" fontId="20" fillId="0" borderId="0" xfId="1" applyNumberFormat="1" applyFont="1" applyFill="1" applyAlignment="1" applyProtection="1">
      <alignment vertical="center" wrapText="1"/>
    </xf>
    <xf numFmtId="164" fontId="22" fillId="0" borderId="0" xfId="1" applyNumberFormat="1" applyFont="1" applyFill="1" applyAlignment="1" applyProtection="1">
      <alignment horizontal="center" vertical="center"/>
    </xf>
    <xf numFmtId="164" fontId="23" fillId="0" borderId="0" xfId="1" applyNumberFormat="1" applyFont="1" applyFill="1" applyAlignment="1" applyProtection="1">
      <alignment vertical="center" wrapText="1"/>
    </xf>
    <xf numFmtId="164" fontId="19" fillId="0" borderId="0" xfId="1" applyNumberFormat="1" applyFont="1" applyFill="1" applyAlignment="1" applyProtection="1">
      <alignment vertical="center" wrapText="1"/>
    </xf>
    <xf numFmtId="0" fontId="20" fillId="0" borderId="0" xfId="0" applyFont="1" applyFill="1" applyAlignment="1">
      <alignment horizontal="center" vertical="center" wrapText="1"/>
    </xf>
    <xf numFmtId="0" fontId="20" fillId="0" borderId="0" xfId="0" applyFont="1" applyFill="1" applyAlignment="1">
      <alignment horizontal="left" vertical="center" wrapText="1"/>
    </xf>
    <xf numFmtId="0" fontId="20"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left" vertical="center"/>
    </xf>
    <xf numFmtId="0" fontId="20" fillId="0" borderId="0" xfId="0" applyNumberFormat="1" applyFont="1" applyFill="1" applyBorder="1" applyAlignment="1" applyProtection="1">
      <alignment horizontal="center" vertical="center"/>
    </xf>
    <xf numFmtId="0" fontId="19" fillId="0" borderId="0" xfId="0" applyNumberFormat="1" applyFont="1" applyFill="1" applyBorder="1" applyAlignment="1" applyProtection="1">
      <alignment vertical="center" wrapText="1"/>
    </xf>
    <xf numFmtId="0" fontId="19" fillId="0" borderId="0" xfId="0" applyFont="1" applyFill="1" applyAlignment="1">
      <alignment horizontal="center" vertical="center"/>
    </xf>
    <xf numFmtId="0" fontId="19" fillId="0" borderId="0" xfId="0" applyFont="1" applyFill="1" applyAlignment="1">
      <alignment horizontal="center" vertical="center" wrapText="1"/>
    </xf>
    <xf numFmtId="164" fontId="19" fillId="0" borderId="0" xfId="1" applyNumberFormat="1" applyFont="1" applyFill="1" applyAlignment="1" applyProtection="1">
      <alignment horizontal="center" vertical="center"/>
    </xf>
    <xf numFmtId="164" fontId="28" fillId="0" borderId="0" xfId="1" applyNumberFormat="1" applyFont="1" applyFill="1" applyAlignment="1" applyProtection="1">
      <alignment vertical="center" wrapText="1"/>
    </xf>
    <xf numFmtId="164" fontId="27" fillId="0" borderId="0" xfId="1" applyNumberFormat="1" applyFont="1" applyFill="1" applyAlignment="1" applyProtection="1">
      <alignment vertical="center" wrapText="1"/>
    </xf>
    <xf numFmtId="49" fontId="19" fillId="0" borderId="0" xfId="0" applyNumberFormat="1" applyFont="1" applyFill="1" applyAlignment="1">
      <alignment horizontal="center" vertical="center"/>
    </xf>
    <xf numFmtId="0" fontId="17" fillId="0" borderId="0" xfId="0" applyFont="1" applyAlignment="1">
      <alignment horizontal="center" vertical="center" wrapText="1"/>
    </xf>
    <xf numFmtId="0" fontId="7" fillId="0" borderId="0" xfId="0" applyFont="1" applyAlignment="1">
      <alignment horizontal="center"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20" fillId="0" borderId="0" xfId="0" applyNumberFormat="1" applyFont="1" applyFill="1" applyAlignment="1" applyProtection="1">
      <alignment horizontal="center" vertical="center" wrapText="1"/>
    </xf>
    <xf numFmtId="49" fontId="27" fillId="0" borderId="0" xfId="0" applyNumberFormat="1" applyFont="1" applyFill="1" applyAlignment="1" applyProtection="1">
      <alignment horizontal="center" vertical="center"/>
    </xf>
    <xf numFmtId="164" fontId="20" fillId="0" borderId="0" xfId="1" applyNumberFormat="1" applyFont="1" applyFill="1" applyAlignment="1" applyProtection="1">
      <alignment horizontal="center" vertical="center"/>
    </xf>
    <xf numFmtId="0" fontId="20" fillId="0" borderId="0" xfId="0" applyFont="1" applyFill="1" applyAlignment="1">
      <alignment horizontal="center" vertical="center" wrapText="1"/>
    </xf>
    <xf numFmtId="49" fontId="20" fillId="0" borderId="0" xfId="0" applyNumberFormat="1" applyFont="1" applyFill="1" applyAlignment="1">
      <alignment horizontal="center" vertical="center"/>
    </xf>
    <xf numFmtId="164" fontId="19" fillId="0" borderId="0" xfId="1" applyNumberFormat="1" applyFont="1" applyFill="1" applyAlignment="1" applyProtection="1">
      <alignment vertical="center"/>
    </xf>
    <xf numFmtId="164" fontId="20" fillId="0" borderId="0" xfId="1" applyNumberFormat="1" applyFont="1" applyFill="1" applyAlignment="1">
      <alignment horizontal="center" vertical="center" wrapText="1"/>
    </xf>
    <xf numFmtId="164" fontId="20" fillId="0" borderId="0" xfId="1" applyNumberFormat="1" applyFont="1" applyFill="1" applyBorder="1" applyAlignment="1" applyProtection="1">
      <alignment horizontal="center" vertical="center"/>
    </xf>
    <xf numFmtId="164" fontId="19" fillId="0" borderId="0" xfId="1" applyNumberFormat="1" applyFont="1" applyFill="1" applyAlignment="1">
      <alignment horizontal="center" vertical="center" wrapText="1"/>
    </xf>
    <xf numFmtId="164" fontId="21" fillId="0" borderId="2" xfId="1" applyNumberFormat="1" applyFont="1" applyFill="1" applyBorder="1" applyAlignment="1">
      <alignment horizontal="center" vertical="center" wrapText="1"/>
    </xf>
    <xf numFmtId="164" fontId="21" fillId="4" borderId="2" xfId="1" applyNumberFormat="1" applyFont="1" applyFill="1" applyBorder="1" applyAlignment="1">
      <alignment horizontal="center" vertical="center" wrapText="1"/>
    </xf>
    <xf numFmtId="164" fontId="22" fillId="0" borderId="2" xfId="1" applyNumberFormat="1" applyFont="1" applyBorder="1" applyAlignment="1">
      <alignment horizontal="center" vertical="center" wrapText="1"/>
    </xf>
    <xf numFmtId="164" fontId="22" fillId="0" borderId="2" xfId="1" applyNumberFormat="1" applyFont="1" applyFill="1" applyBorder="1" applyAlignment="1">
      <alignment horizontal="center" vertical="center" wrapText="1"/>
    </xf>
    <xf numFmtId="164" fontId="22" fillId="5" borderId="2" xfId="1" applyNumberFormat="1" applyFont="1" applyFill="1" applyBorder="1" applyAlignment="1">
      <alignment horizontal="center" vertical="center" wrapText="1"/>
    </xf>
    <xf numFmtId="164" fontId="19" fillId="0" borderId="0" xfId="1" applyNumberFormat="1" applyFont="1" applyFill="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0"/>
  <sheetViews>
    <sheetView topLeftCell="A72" zoomScaleNormal="100" workbookViewId="0">
      <selection activeCell="C74" sqref="C74"/>
    </sheetView>
  </sheetViews>
  <sheetFormatPr defaultColWidth="9.140625" defaultRowHeight="15" x14ac:dyDescent="0.25"/>
  <cols>
    <col min="1" max="1" width="9" style="1" customWidth="1"/>
    <col min="2" max="2" width="37.42578125" style="2" customWidth="1"/>
    <col min="3" max="4" width="62.140625" style="2" customWidth="1"/>
    <col min="5" max="5" width="7.28515625" style="4" customWidth="1"/>
    <col min="6" max="6" width="7.42578125" style="4" customWidth="1"/>
    <col min="7" max="7" width="13.7109375" style="4" bestFit="1" customWidth="1"/>
    <col min="8" max="8" width="21.7109375" style="4" customWidth="1"/>
    <col min="9" max="10" width="18.42578125" style="2" customWidth="1"/>
    <col min="11" max="16384" width="9.140625" style="2"/>
  </cols>
  <sheetData>
    <row r="1" spans="1:8" ht="16.5" x14ac:dyDescent="0.25">
      <c r="B1" s="111" t="s">
        <v>0</v>
      </c>
      <c r="C1" s="111"/>
      <c r="D1" s="111"/>
      <c r="E1" s="111"/>
      <c r="F1" s="111"/>
      <c r="G1" s="111"/>
      <c r="H1" s="111"/>
    </row>
    <row r="2" spans="1:8" x14ac:dyDescent="0.25">
      <c r="A2" s="112" t="s">
        <v>1</v>
      </c>
      <c r="B2" s="112"/>
      <c r="C2" s="112"/>
      <c r="D2" s="112"/>
      <c r="E2" s="112"/>
      <c r="F2" s="112"/>
      <c r="G2" s="112"/>
      <c r="H2" s="112"/>
    </row>
    <row r="3" spans="1:8" s="4" customFormat="1" ht="17.25" customHeight="1" x14ac:dyDescent="0.25">
      <c r="A3" s="3"/>
      <c r="F3" s="5"/>
      <c r="G3" s="5"/>
      <c r="H3" s="5"/>
    </row>
    <row r="4" spans="1:8" s="43" customFormat="1" ht="28.5" x14ac:dyDescent="0.25">
      <c r="A4" s="6" t="s">
        <v>2</v>
      </c>
      <c r="B4" s="42" t="s">
        <v>3</v>
      </c>
      <c r="C4" s="42" t="s">
        <v>4</v>
      </c>
      <c r="D4" s="42"/>
      <c r="E4" s="8" t="s">
        <v>5</v>
      </c>
      <c r="F4" s="8" t="s">
        <v>6</v>
      </c>
      <c r="G4" s="7" t="s">
        <v>7</v>
      </c>
      <c r="H4" s="8" t="s">
        <v>8</v>
      </c>
    </row>
    <row r="5" spans="1:8" ht="42.75" x14ac:dyDescent="0.25">
      <c r="A5" s="9" t="s">
        <v>9</v>
      </c>
      <c r="B5" s="10" t="s">
        <v>10</v>
      </c>
      <c r="C5" s="10"/>
      <c r="D5" s="10"/>
      <c r="E5" s="10"/>
      <c r="F5" s="10"/>
      <c r="G5" s="11"/>
      <c r="H5" s="11">
        <f>SUM(H6, H7, H8, H9)</f>
        <v>0</v>
      </c>
    </row>
    <row r="6" spans="1:8" ht="120" x14ac:dyDescent="0.25">
      <c r="A6" s="12"/>
      <c r="B6" s="13" t="s">
        <v>11</v>
      </c>
      <c r="C6" s="14" t="s">
        <v>12</v>
      </c>
      <c r="D6" s="14" t="str">
        <f>CONCATENATE(B6, CHAR(10), C6)</f>
        <v xml:space="preserve">In biển trong cấm hút thuốc dán kính:  
- Kích thước 20cm x 16cm
- Hình thức: in màu trên decal trong, cán bóng 
- Nội dung biển: biểu tượng logo cấm hút thuốc lá kèm thông điệp chủ đề về nhà hàng, khách sạn, cơ sở ăn uống không khói thuốc
- Số lượng: 1.000 biển 
- Địa điểm treo/đặt biển: tại ít nhất 200  nhà hàng, khách sạn, cơ sở ăn uống tại thành phố </v>
      </c>
      <c r="E6" s="13" t="s">
        <v>13</v>
      </c>
      <c r="F6" s="13">
        <v>1000</v>
      </c>
      <c r="G6" s="15"/>
      <c r="H6" s="15">
        <f t="shared" ref="H6:H12" si="0">G6*F6</f>
        <v>0</v>
      </c>
    </row>
    <row r="7" spans="1:8" ht="135" x14ac:dyDescent="0.25">
      <c r="A7" s="12"/>
      <c r="B7" s="13" t="s">
        <v>14</v>
      </c>
      <c r="C7" s="14" t="s">
        <v>15</v>
      </c>
      <c r="D7" s="14" t="str">
        <f t="shared" ref="D7:D70" si="1">CONCATENATE(B7, CHAR(10), C7)</f>
        <v xml:space="preserve">In và dán Biển Mica nền đỏ chữ trắng
- Kích thước 15cm x 25cm 
- Hình thức: in màu trên decal trong, cán bóng 
- Nội dung biển: Mica đỏ, cắt decal dán chữ trắng, độ dày của mica 2 mm, có 2 dải băng dính xốp dán đằng sau, kích thước băng dính 2cm x 25cm
- Số lượng: 2.000 biển 
- Địa điểm treo/đặt biển: tại ít nhất 200  nhà hàng, khách sạn, cơ sở ăn uống tại thành phố </v>
      </c>
      <c r="E7" s="13" t="s">
        <v>13</v>
      </c>
      <c r="F7" s="13">
        <v>2000</v>
      </c>
      <c r="G7" s="15"/>
      <c r="H7" s="15">
        <f t="shared" si="0"/>
        <v>0</v>
      </c>
    </row>
    <row r="8" spans="1:8" ht="135" x14ac:dyDescent="0.25">
      <c r="A8" s="12"/>
      <c r="B8" s="13" t="s">
        <v>16</v>
      </c>
      <c r="C8" s="14" t="s">
        <v>17</v>
      </c>
      <c r="D8" s="14" t="str">
        <f t="shared" si="1"/>
        <v>In Biển Inox vàng đồng 
- Kích thước: 10cm x 18cm
- Hình thức: bằng Inox vàng đồng, độ dày 2 mm, khắc lazer, phết sơn màu lên logo và chữ, bao gồm vít cố định biển khi treo
- Nội dung biển: biểu tượng logo cấm hút thuốc lá  +  thông điệp chủ đề về nhà hàng, khách sạn, cơ sở ăn uống không khói thuốc
- Số lượng: 300 biển để dán tại
- Địa điểm treo/đặt biển: ít nhất 40 khách sạn 3 sao trở lên, nhà hàng tại thành phố</v>
      </c>
      <c r="E8" s="13" t="s">
        <v>13</v>
      </c>
      <c r="F8" s="13">
        <v>300</v>
      </c>
      <c r="G8" s="15"/>
      <c r="H8" s="15">
        <f t="shared" si="0"/>
        <v>0</v>
      </c>
    </row>
    <row r="9" spans="1:8" ht="150" x14ac:dyDescent="0.25">
      <c r="A9" s="12"/>
      <c r="B9" s="13" t="s">
        <v>18</v>
      </c>
      <c r="C9" s="14" t="s">
        <v>19</v>
      </c>
      <c r="D9" s="14" t="str">
        <f t="shared" si="1"/>
        <v xml:space="preserve">In Biển tam giác (biển chữ A): 
 - Kích thước: 12cm x 10cm (gập thành 2, mỗi bên kích thước 06cm x 10cm)
- Hình thức: Mica trắng, cắt decal dán chữ, độ dày của mica 2 mm, 2 mặt bên của tam giác mỗi mặt kích thước 6cm x 10cm 
- Nội dung biển: biểu tượng logo cấm hút thuốc lá  + thông điệp chủ đề về nhà hàng, khách sạn, cơ sở ăn uống không khói thuốc 
- Số lượng: 8.000 biển
- Địa điểm treo/đặt biển: Đặt tại ít nhất 200 nhà hàng, khách sạn, cơ sở ăn uống tại thành phố </v>
      </c>
      <c r="E9" s="13" t="s">
        <v>13</v>
      </c>
      <c r="F9" s="13">
        <v>8000</v>
      </c>
      <c r="G9" s="15"/>
      <c r="H9" s="15">
        <f t="shared" si="0"/>
        <v>0</v>
      </c>
    </row>
    <row r="10" spans="1:8" ht="38.25" customHeight="1" x14ac:dyDescent="0.25">
      <c r="A10" s="12"/>
      <c r="B10" s="13" t="s">
        <v>20</v>
      </c>
      <c r="C10" s="14" t="s">
        <v>21</v>
      </c>
      <c r="D10" s="14" t="str">
        <f t="shared" si="1"/>
        <v>Chi phí nhân công liên hệ làm việc và đi dán biển
- Số lượng cơ sở: với 200 nhà hàng,  khách sạn, cơ sở ăn uống
- Số ngày: 10 người x 10 ngày (5 ngày đến liên hệ, 5 ngày đến dán biển)</v>
      </c>
      <c r="E10" s="13" t="s">
        <v>22</v>
      </c>
      <c r="F10" s="13">
        <v>100</v>
      </c>
      <c r="G10" s="15"/>
      <c r="H10" s="15">
        <f t="shared" si="0"/>
        <v>0</v>
      </c>
    </row>
    <row r="11" spans="1:8" ht="30" x14ac:dyDescent="0.25">
      <c r="A11" s="12"/>
      <c r="B11" s="13" t="s">
        <v>23</v>
      </c>
      <c r="C11" s="13" t="s">
        <v>24</v>
      </c>
      <c r="D11" s="14" t="str">
        <f t="shared" si="1"/>
        <v>Khoán chi phí đi lại cho người đi làm việc ngày đến liên hệ 
Số ngày: 10 người x 5 ngày = 50 ngày</v>
      </c>
      <c r="E11" s="13" t="s">
        <v>22</v>
      </c>
      <c r="F11" s="13">
        <v>50</v>
      </c>
      <c r="G11" s="15"/>
      <c r="H11" s="15">
        <f t="shared" si="0"/>
        <v>0</v>
      </c>
    </row>
    <row r="12" spans="1:8" ht="45" x14ac:dyDescent="0.25">
      <c r="A12" s="12"/>
      <c r="B12" s="13" t="s">
        <v>25</v>
      </c>
      <c r="C12" s="14" t="s">
        <v>26</v>
      </c>
      <c r="D12" s="14" t="str">
        <f t="shared" si="1"/>
        <v>Thuê xe cho nhân công dán biển và vận chuyển  biển 
- Số lượng xe: 5 xe x 5 ngày (xe 7 chỗ)
- Địa điểm dán biển: 200 nhà hàng, khách sạn, cơ sở ăn uống</v>
      </c>
      <c r="E12" s="13" t="s">
        <v>22</v>
      </c>
      <c r="F12" s="13">
        <v>25</v>
      </c>
      <c r="G12" s="15"/>
      <c r="H12" s="15">
        <f t="shared" si="0"/>
        <v>0</v>
      </c>
    </row>
    <row r="13" spans="1:8" ht="30" x14ac:dyDescent="0.25">
      <c r="A13" s="16" t="s">
        <v>27</v>
      </c>
      <c r="B13" s="17" t="s">
        <v>28</v>
      </c>
      <c r="C13" s="17"/>
      <c r="D13" s="14" t="str">
        <f t="shared" si="1"/>
        <v xml:space="preserve">Tổ chức sự kiện lễ phát động gắn biển cấm hút thuốc tại thành phố
</v>
      </c>
      <c r="E13" s="18"/>
      <c r="F13" s="18"/>
      <c r="G13" s="19"/>
      <c r="H13" s="19">
        <f>H14+H19+H28+H33+H38+H40+H43+H48+H50+H52+H55+H59</f>
        <v>0</v>
      </c>
    </row>
    <row r="14" spans="1:8" ht="30" x14ac:dyDescent="0.25">
      <c r="A14" s="20" t="s">
        <v>29</v>
      </c>
      <c r="B14" s="21" t="s">
        <v>30</v>
      </c>
      <c r="C14" s="21"/>
      <c r="D14" s="14" t="str">
        <f t="shared" si="1"/>
        <v xml:space="preserve">Địa điểm tổ chức sự kiện, lắp đặt, trang trí khu vực đại biểu
</v>
      </c>
      <c r="E14" s="13"/>
      <c r="F14" s="13"/>
      <c r="G14" s="22"/>
      <c r="H14" s="22">
        <f>SUM(H15:H18)</f>
        <v>0</v>
      </c>
    </row>
    <row r="15" spans="1:8" ht="75" x14ac:dyDescent="0.25">
      <c r="A15" s="12"/>
      <c r="B15" s="13" t="s">
        <v>31</v>
      </c>
      <c r="C15" s="14" t="s">
        <v>32</v>
      </c>
      <c r="D15" s="14" t="str">
        <f t="shared" si="1"/>
        <v xml:space="preserve">Thuê địa điểm ngoài trời 
- Sức chứa 200 - 300 người
- Thời gian: 02 buổi (bao gồm thời gian lắp dựng, tổng duyệt, biểu diễn, tháo dỡ). 
- Địa điểm tổ chức: tại một trong số các quận trung tâm </v>
      </c>
      <c r="E15" s="13" t="s">
        <v>33</v>
      </c>
      <c r="F15" s="13">
        <v>2</v>
      </c>
      <c r="G15" s="15"/>
      <c r="H15" s="15">
        <f>G15*F15</f>
        <v>0</v>
      </c>
    </row>
    <row r="16" spans="1:8" s="4" customFormat="1" ht="60" x14ac:dyDescent="0.25">
      <c r="A16" s="12"/>
      <c r="B16" s="13" t="s">
        <v>34</v>
      </c>
      <c r="C16" s="14" t="s">
        <v>35</v>
      </c>
      <c r="D16" s="14" t="str">
        <f t="shared" si="1"/>
        <v>Giàn không gian có mái che khu vực đại biểu: 
- Kích thước: 36m x 8m = 288m2
- Chất liệu: khung hợp kim nhôm tròn liên kết thành giàn khổ 40cm x 40cm, cột cao 6m, bạt 2 da, chống nóng.</v>
      </c>
      <c r="E16" s="52" t="s">
        <v>36</v>
      </c>
      <c r="F16" s="52">
        <v>300</v>
      </c>
      <c r="G16" s="15"/>
      <c r="H16" s="15">
        <f>G16*F16</f>
        <v>0</v>
      </c>
    </row>
    <row r="17" spans="1:9" ht="45" x14ac:dyDescent="0.25">
      <c r="A17" s="12"/>
      <c r="B17" s="13" t="s">
        <v>37</v>
      </c>
      <c r="C17" s="14" t="s">
        <v>38</v>
      </c>
      <c r="D17" s="14" t="str">
        <f t="shared" si="1"/>
        <v>Trải thảm khu vực đại biểu: 
- Kích thước: khu vực đại biểu 36m x 8m = 288 m2
- Chất liệu: Thảm nỉ</v>
      </c>
      <c r="E17" s="13" t="s">
        <v>36</v>
      </c>
      <c r="F17" s="13">
        <v>288</v>
      </c>
      <c r="G17" s="15"/>
      <c r="H17" s="15">
        <f>G17*F17</f>
        <v>0</v>
      </c>
    </row>
    <row r="18" spans="1:9" ht="45" x14ac:dyDescent="0.25">
      <c r="A18" s="12"/>
      <c r="B18" s="13" t="s">
        <v>39</v>
      </c>
      <c r="C18" s="14" t="s">
        <v>40</v>
      </c>
      <c r="D18" s="14" t="str">
        <f t="shared" si="1"/>
        <v>Vải quấn cột không gian: 
- Chất liệu: Vải lụa cuốn quanh cột
- Kích thước cột 40cm x 40cm x 6 m x 6 cột</v>
      </c>
      <c r="E18" s="13" t="s">
        <v>41</v>
      </c>
      <c r="F18" s="13">
        <v>1</v>
      </c>
      <c r="G18" s="15"/>
      <c r="H18" s="15">
        <f>G18*F18</f>
        <v>0</v>
      </c>
    </row>
    <row r="19" spans="1:9" ht="28.5" x14ac:dyDescent="0.25">
      <c r="A19" s="20" t="s">
        <v>42</v>
      </c>
      <c r="B19" s="21" t="s">
        <v>43</v>
      </c>
      <c r="C19" s="21"/>
      <c r="D19" s="53" t="str">
        <f t="shared" si="1"/>
        <v xml:space="preserve">Dàn dựng sân khấu ngoài trời
</v>
      </c>
      <c r="E19" s="13"/>
      <c r="F19" s="13"/>
      <c r="G19" s="22"/>
      <c r="H19" s="22">
        <f>SUM(H20:H27)</f>
        <v>0</v>
      </c>
    </row>
    <row r="20" spans="1:9" ht="75" x14ac:dyDescent="0.25">
      <c r="A20" s="12"/>
      <c r="B20" s="13" t="s">
        <v>44</v>
      </c>
      <c r="C20" s="14" t="s">
        <v>45</v>
      </c>
      <c r="D20" s="14" t="str">
        <f t="shared" si="1"/>
        <v>Lắp dựng sàn sân khấu: 
- Dựng giàn giáo khung sắt chịu lực, kích thước: ngang 15m x sâu 8m, cao 1m. 
- Mặt sàn sân khấu bằng gỗ ván ép dày có trải sàn bằng tấm nhựa PVC chịu nước kích thước 15m x 8m = 120m2</v>
      </c>
      <c r="E20" s="13" t="s">
        <v>36</v>
      </c>
      <c r="F20" s="13">
        <v>120</v>
      </c>
      <c r="G20" s="15"/>
      <c r="H20" s="15">
        <f t="shared" ref="H20:H27" si="2">G20*F20</f>
        <v>0</v>
      </c>
    </row>
    <row r="21" spans="1:9" ht="45" x14ac:dyDescent="0.25">
      <c r="A21" s="12"/>
      <c r="B21" s="13" t="s">
        <v>46</v>
      </c>
      <c r="C21" s="14" t="s">
        <v>47</v>
      </c>
      <c r="D21" s="14" t="str">
        <f t="shared" si="1"/>
        <v>Thảm trải sàn sân khấu:  
- Chất liệu: Thảm nỉ (thảm khổ rộng: 2m). Kích thước mặt sàn: 15 m x 8m= 120m2</v>
      </c>
      <c r="E21" s="13" t="s">
        <v>36</v>
      </c>
      <c r="F21" s="13">
        <v>120</v>
      </c>
      <c r="G21" s="15"/>
      <c r="H21" s="15">
        <f t="shared" si="2"/>
        <v>0</v>
      </c>
    </row>
    <row r="22" spans="1:9" ht="75" x14ac:dyDescent="0.25">
      <c r="A22" s="12"/>
      <c r="B22" s="13" t="s">
        <v>48</v>
      </c>
      <c r="C22" s="14" t="s">
        <v>49</v>
      </c>
      <c r="D22" s="14" t="str">
        <f t="shared" si="1"/>
        <v xml:space="preserve">Cầu thang lên sân khấu hai bên cánh gà: Chất liệu bằng khung sắt gỗ ép, trải thảm (Thảm nỉ. Khổ rộng: 2m) Kích thước: rộng 2,4m x cao 1m = 2,4m2 
- Chất liệu bằng khung sắt gỗ ép, trải thảm nỉ (Thảm khổ rộng: 2m) 
- Kích thước: rộng 2,4m x cao 1m = 2,4m2 </v>
      </c>
      <c r="E22" s="13" t="s">
        <v>50</v>
      </c>
      <c r="F22" s="13">
        <v>2</v>
      </c>
      <c r="G22" s="15"/>
      <c r="H22" s="15">
        <f t="shared" si="2"/>
        <v>0</v>
      </c>
    </row>
    <row r="23" spans="1:9" ht="45" x14ac:dyDescent="0.25">
      <c r="A23" s="12"/>
      <c r="B23" s="13" t="s">
        <v>51</v>
      </c>
      <c r="C23" s="14" t="s">
        <v>52</v>
      </c>
      <c r="D23" s="14" t="str">
        <f t="shared" si="1"/>
        <v>Cầu thang lên sân khấu (phía trước): 
- Chất liệu bằng khung sắt gỗ ép, trải thảm (Thảm nỉ. Khổ rộng: 2m)
- Kích thước: rộng 2,4m x cao 1m = 2,4m2</v>
      </c>
      <c r="E23" s="13" t="s">
        <v>50</v>
      </c>
      <c r="F23" s="13">
        <v>1</v>
      </c>
      <c r="G23" s="15"/>
      <c r="H23" s="15">
        <f t="shared" si="2"/>
        <v>0</v>
      </c>
    </row>
    <row r="24" spans="1:9" ht="45" x14ac:dyDescent="0.25">
      <c r="A24" s="12"/>
      <c r="B24" s="13" t="s">
        <v>53</v>
      </c>
      <c r="C24" s="14" t="s">
        <v>54</v>
      </c>
      <c r="D24" s="14" t="str">
        <f t="shared" si="1"/>
        <v>Trải thảm lối đi danh dự, 
- Chất liệu: Thảm nỉ. Khổ rộng: 2m
- Kích thước ngang 2m x dài 30m= 60m2</v>
      </c>
      <c r="E24" s="13" t="s">
        <v>36</v>
      </c>
      <c r="F24" s="13">
        <v>60</v>
      </c>
      <c r="G24" s="15"/>
      <c r="H24" s="15">
        <f t="shared" si="2"/>
        <v>0</v>
      </c>
    </row>
    <row r="25" spans="1:9" s="4" customFormat="1" ht="105" x14ac:dyDescent="0.25">
      <c r="A25" s="12"/>
      <c r="B25" s="13" t="s">
        <v>55</v>
      </c>
      <c r="C25" s="14" t="s">
        <v>56</v>
      </c>
      <c r="D25" s="14" t="str">
        <f t="shared" si="1"/>
        <v xml:space="preserve">Thi công và lắp đặt Pano cánh gà sân khấu
- Số lượng pano: 02 chiếc
- Kích thước pano: Cao 3,5m x ngang 5m 
- Chất liệu: Khung sắt hộp 20mm x 20mm hàn chịu lực mối hàn tiêu chuẩn, mặt bảng bạt hiflex chống xuyên sáng, in 4 màu
- Địa điểm lắp đặt: Hai bên cánh gà sân khấu
</v>
      </c>
      <c r="E25" s="13" t="s">
        <v>50</v>
      </c>
      <c r="F25" s="13">
        <v>2</v>
      </c>
      <c r="G25" s="15"/>
      <c r="H25" s="15">
        <f t="shared" si="2"/>
        <v>0</v>
      </c>
    </row>
    <row r="26" spans="1:9" s="4" customFormat="1" ht="120" x14ac:dyDescent="0.25">
      <c r="A26" s="12"/>
      <c r="B26" s="13" t="s">
        <v>57</v>
      </c>
      <c r="C26" s="14" t="s">
        <v>58</v>
      </c>
      <c r="D26" s="14" t="str">
        <f t="shared" si="1"/>
        <v xml:space="preserve">Thi công và lắp đặt Pano ốp mặt tiền sân khấu
: 
- Số lượng pano: 02 chiếc
- Kích thước pano: Cao 1m x ngang 4,8m 
- Chất liệu: Khung sắt hộp 20mm x 20mm hàn chịu lực mối hàn tiêu chuẩn, mặt bảng bạt hiflex chống xuyên sáng, in 4 màu
- Địa điểm lắp đặt: Hai bên mặt tiền sân khấu
</v>
      </c>
      <c r="E26" s="13" t="s">
        <v>13</v>
      </c>
      <c r="F26" s="13">
        <v>2</v>
      </c>
      <c r="G26" s="15"/>
      <c r="H26" s="15">
        <f t="shared" si="2"/>
        <v>0</v>
      </c>
    </row>
    <row r="27" spans="1:9" ht="30" x14ac:dyDescent="0.25">
      <c r="A27" s="12"/>
      <c r="B27" s="13" t="s">
        <v>59</v>
      </c>
      <c r="C27" s="13"/>
      <c r="D27" s="14" t="str">
        <f t="shared" si="1"/>
        <v xml:space="preserve">Bục phát biểu
</v>
      </c>
      <c r="E27" s="13" t="s">
        <v>60</v>
      </c>
      <c r="F27" s="13">
        <v>1</v>
      </c>
      <c r="G27" s="15"/>
      <c r="H27" s="15">
        <f t="shared" si="2"/>
        <v>0</v>
      </c>
    </row>
    <row r="28" spans="1:9" ht="30" x14ac:dyDescent="0.25">
      <c r="A28" s="20" t="s">
        <v>61</v>
      </c>
      <c r="B28" s="21" t="s">
        <v>62</v>
      </c>
      <c r="C28" s="21"/>
      <c r="D28" s="14" t="str">
        <f t="shared" si="1"/>
        <v xml:space="preserve">Bàn ghế khu vực đại biểu
</v>
      </c>
      <c r="E28" s="13"/>
      <c r="F28" s="13"/>
      <c r="G28" s="22"/>
      <c r="H28" s="22">
        <f>SUM(H29, H30, H31, H32)</f>
        <v>0</v>
      </c>
    </row>
    <row r="29" spans="1:9" ht="30" x14ac:dyDescent="0.25">
      <c r="A29" s="12"/>
      <c r="B29" s="13" t="s">
        <v>63</v>
      </c>
      <c r="C29" s="13" t="s">
        <v>64</v>
      </c>
      <c r="D29" s="14" t="str">
        <f t="shared" si="1"/>
        <v>Bàn đại biểu VIP 
Bàn chân vuông 0,6m x 1,2m, có khăn phủ, váy quây</v>
      </c>
      <c r="E29" s="13" t="s">
        <v>50</v>
      </c>
      <c r="F29" s="13">
        <v>20</v>
      </c>
      <c r="G29" s="15"/>
      <c r="H29" s="15">
        <f>G29*F29</f>
        <v>0</v>
      </c>
    </row>
    <row r="30" spans="1:9" s="4" customFormat="1" ht="30" x14ac:dyDescent="0.25">
      <c r="A30" s="12"/>
      <c r="B30" s="13" t="s">
        <v>65</v>
      </c>
      <c r="C30" s="13" t="s">
        <v>66</v>
      </c>
      <c r="D30" s="14" t="str">
        <f t="shared" si="1"/>
        <v>Ghế đại biểu VIP
Ghế banquet áo ghế và nơ</v>
      </c>
      <c r="E30" s="13" t="s">
        <v>50</v>
      </c>
      <c r="F30" s="13">
        <v>100</v>
      </c>
      <c r="G30" s="15"/>
      <c r="H30" s="15">
        <f>G30*F30</f>
        <v>0</v>
      </c>
      <c r="I30" s="2"/>
    </row>
    <row r="31" spans="1:9" s="4" customFormat="1" ht="45" x14ac:dyDescent="0.25">
      <c r="A31" s="12"/>
      <c r="B31" s="13" t="s">
        <v>67</v>
      </c>
      <c r="C31" s="13" t="s">
        <v>68</v>
      </c>
      <c r="D31" s="14" t="str">
        <f t="shared" si="1"/>
        <v xml:space="preserve">Ghế đại biểu
Ghế nhựa cao 44cm
</v>
      </c>
      <c r="E31" s="13" t="s">
        <v>50</v>
      </c>
      <c r="F31" s="13">
        <v>140</v>
      </c>
      <c r="G31" s="15"/>
      <c r="H31" s="15">
        <f>G31*F31</f>
        <v>0</v>
      </c>
      <c r="I31" s="2"/>
    </row>
    <row r="32" spans="1:9" s="4" customFormat="1" ht="30" x14ac:dyDescent="0.25">
      <c r="A32" s="12"/>
      <c r="B32" s="13" t="s">
        <v>69</v>
      </c>
      <c r="C32" s="13" t="s">
        <v>70</v>
      </c>
      <c r="D32" s="14" t="str">
        <f t="shared" si="1"/>
        <v>Quạt công nghiệp cho khu vực đại biểu
Quạt kèm ổ cắm</v>
      </c>
      <c r="E32" s="13" t="s">
        <v>50</v>
      </c>
      <c r="F32" s="13">
        <v>6</v>
      </c>
      <c r="G32" s="15"/>
      <c r="H32" s="15">
        <f>G32*F32</f>
        <v>0</v>
      </c>
      <c r="I32" s="2"/>
    </row>
    <row r="33" spans="1:9" s="4" customFormat="1" ht="30" x14ac:dyDescent="0.25">
      <c r="A33" s="20" t="s">
        <v>71</v>
      </c>
      <c r="B33" s="21" t="s">
        <v>72</v>
      </c>
      <c r="C33" s="21"/>
      <c r="D33" s="14" t="str">
        <f t="shared" si="1"/>
        <v xml:space="preserve">Bàn ghế khu vực đón tiếp
</v>
      </c>
      <c r="E33" s="13"/>
      <c r="F33" s="13"/>
      <c r="G33" s="22"/>
      <c r="H33" s="22">
        <f>SUM(H34, H35, H36, H37)</f>
        <v>0</v>
      </c>
      <c r="I33" s="2"/>
    </row>
    <row r="34" spans="1:9" s="4" customFormat="1" ht="30" x14ac:dyDescent="0.25">
      <c r="A34" s="12"/>
      <c r="B34" s="13" t="s">
        <v>73</v>
      </c>
      <c r="C34" s="13" t="s">
        <v>74</v>
      </c>
      <c r="D34" s="14" t="str">
        <f t="shared" si="1"/>
        <v>Bàn Lễ Tân đón tiếp
Bàn chân vuông 0,6m x 1,2m, có khăn phủ, váy quây)</v>
      </c>
      <c r="E34" s="13" t="s">
        <v>50</v>
      </c>
      <c r="F34" s="13">
        <v>3</v>
      </c>
      <c r="G34" s="15"/>
      <c r="H34" s="15">
        <f>G34*F34</f>
        <v>0</v>
      </c>
      <c r="I34" s="2"/>
    </row>
    <row r="35" spans="1:9" s="4" customFormat="1" ht="30" x14ac:dyDescent="0.25">
      <c r="A35" s="12"/>
      <c r="B35" s="13" t="s">
        <v>75</v>
      </c>
      <c r="C35" s="13" t="s">
        <v>66</v>
      </c>
      <c r="D35" s="14" t="str">
        <f t="shared" si="1"/>
        <v>Ghế lễ tân đón tiếp
Ghế banquet áo ghế và nơ</v>
      </c>
      <c r="E35" s="13" t="s">
        <v>50</v>
      </c>
      <c r="F35" s="13">
        <v>10</v>
      </c>
      <c r="G35" s="15"/>
      <c r="H35" s="15">
        <f>G35*F35</f>
        <v>0</v>
      </c>
      <c r="I35" s="2"/>
    </row>
    <row r="36" spans="1:9" s="4" customFormat="1" ht="30" x14ac:dyDescent="0.25">
      <c r="A36" s="12"/>
      <c r="B36" s="13" t="s">
        <v>76</v>
      </c>
      <c r="C36" s="13"/>
      <c r="D36" s="14" t="str">
        <f t="shared" si="1"/>
        <v xml:space="preserve">Ô trắng lệch tâm Khu vực đón tiếp
</v>
      </c>
      <c r="E36" s="13" t="s">
        <v>50</v>
      </c>
      <c r="F36" s="13">
        <v>2</v>
      </c>
      <c r="G36" s="15"/>
      <c r="H36" s="15">
        <f>G36*F36</f>
        <v>0</v>
      </c>
      <c r="I36" s="2"/>
    </row>
    <row r="37" spans="1:9" s="4" customFormat="1" ht="30" x14ac:dyDescent="0.25">
      <c r="A37" s="12"/>
      <c r="B37" s="13" t="s">
        <v>77</v>
      </c>
      <c r="C37" s="13" t="s">
        <v>70</v>
      </c>
      <c r="D37" s="14" t="str">
        <f t="shared" si="1"/>
        <v>Quạt công nghiệp cho khu vực đón tiếp
Quạt kèm ổ cắm</v>
      </c>
      <c r="E37" s="13" t="s">
        <v>50</v>
      </c>
      <c r="F37" s="13">
        <v>1</v>
      </c>
      <c r="G37" s="15"/>
      <c r="H37" s="15">
        <f>G37*F37</f>
        <v>0</v>
      </c>
      <c r="I37" s="2"/>
    </row>
    <row r="38" spans="1:9" s="4" customFormat="1" ht="30" x14ac:dyDescent="0.25">
      <c r="A38" s="20" t="s">
        <v>78</v>
      </c>
      <c r="B38" s="21" t="s">
        <v>79</v>
      </c>
      <c r="C38" s="21"/>
      <c r="D38" s="53" t="str">
        <f t="shared" si="1"/>
        <v xml:space="preserve">Thuê và lắp dựng màn hình led công nghệ cao
</v>
      </c>
      <c r="E38" s="13"/>
      <c r="F38" s="13"/>
      <c r="G38" s="22"/>
      <c r="H38" s="22">
        <f>SUM(H39)</f>
        <v>0</v>
      </c>
      <c r="I38" s="2"/>
    </row>
    <row r="39" spans="1:9" s="4" customFormat="1" ht="90" x14ac:dyDescent="0.25">
      <c r="A39" s="12"/>
      <c r="B39" s="13" t="s">
        <v>80</v>
      </c>
      <c r="C39" s="14" t="s">
        <v>81</v>
      </c>
      <c r="D39" s="14" t="str">
        <f t="shared" si="1"/>
        <v>Thuê và lắp dựng màn hình Led công nghệ cao:
- Màn hình Led công nghệ cao ngoài trời (Led P5 full color outdoor)
- Độ phân giải màn hình: 5mm/ điểm ảnh, mật độ điểm ảnh trên module: 36.864 điểm ảnh/m2. 
- Kích thước màn hình: 12m x 6m (bao gồm khung Truss chịu lực và điện dự phòng)</v>
      </c>
      <c r="E39" s="13" t="s">
        <v>36</v>
      </c>
      <c r="F39" s="13">
        <v>72</v>
      </c>
      <c r="G39" s="15"/>
      <c r="H39" s="15">
        <f>G39*F39</f>
        <v>0</v>
      </c>
      <c r="I39" s="2"/>
    </row>
    <row r="40" spans="1:9" s="4" customFormat="1" ht="30" x14ac:dyDescent="0.25">
      <c r="A40" s="20" t="s">
        <v>82</v>
      </c>
      <c r="B40" s="21" t="s">
        <v>83</v>
      </c>
      <c r="C40" s="21"/>
      <c r="D40" s="14" t="str">
        <f t="shared" si="1"/>
        <v xml:space="preserve">Sản xuất mũ, áo phông
</v>
      </c>
      <c r="E40" s="13"/>
      <c r="F40" s="13"/>
      <c r="G40" s="22"/>
      <c r="H40" s="22">
        <f>SUM(H41, H42)</f>
        <v>0</v>
      </c>
      <c r="I40" s="2"/>
    </row>
    <row r="41" spans="1:9" s="4" customFormat="1" ht="75" x14ac:dyDescent="0.25">
      <c r="A41" s="12"/>
      <c r="B41" s="13" t="s">
        <v>84</v>
      </c>
      <c r="C41" s="14" t="s">
        <v>85</v>
      </c>
      <c r="D41" s="14" t="str">
        <f t="shared" si="1"/>
        <v>Sản xuất mũ lưỡi trai
- Loại mũ: Mũ lưỡi trai
- Chất liệu: Kaki 
- In thông điệp do Quỹ cung cấp: In 4 màu
- Màu sắc: theo yêu cầu của Quỹ</v>
      </c>
      <c r="E41" s="13" t="s">
        <v>50</v>
      </c>
      <c r="F41" s="13">
        <v>300</v>
      </c>
      <c r="G41" s="15"/>
      <c r="H41" s="15">
        <f>G41*F41</f>
        <v>0</v>
      </c>
      <c r="I41" s="2"/>
    </row>
    <row r="42" spans="1:9" s="4" customFormat="1" ht="90" x14ac:dyDescent="0.25">
      <c r="A42" s="12"/>
      <c r="B42" s="13" t="s">
        <v>86</v>
      </c>
      <c r="C42" s="14" t="s">
        <v>87</v>
      </c>
      <c r="D42" s="14" t="str">
        <f t="shared" si="1"/>
        <v>Sản xuất áo phông
- Loại áo: Áo phông cổ tròn, tay cộc
- Chất liệu: Cotton 100%
- In thông điệp do Quỹ cung cấp: In 4 màu 2 mặt trước và sau áo (thông điệp về nhà hàng, khách sạn không thuốc lá)
- Màu sắc: theo yêu cầu của Quỹ</v>
      </c>
      <c r="E42" s="13" t="s">
        <v>50</v>
      </c>
      <c r="F42" s="13">
        <v>300</v>
      </c>
      <c r="G42" s="15"/>
      <c r="H42" s="15">
        <f>G42*F42</f>
        <v>0</v>
      </c>
      <c r="I42" s="2"/>
    </row>
    <row r="43" spans="1:9" s="4" customFormat="1" ht="45" x14ac:dyDescent="0.25">
      <c r="A43" s="20" t="s">
        <v>88</v>
      </c>
      <c r="B43" s="21" t="s">
        <v>89</v>
      </c>
      <c r="C43" s="21"/>
      <c r="D43" s="14" t="str">
        <f t="shared" si="1"/>
        <v xml:space="preserve">Hoạt động truyền thông quảng bá tại địa điểm tổ chức Lễ phát động và trên đường phố
</v>
      </c>
      <c r="E43" s="13"/>
      <c r="F43" s="13"/>
      <c r="G43" s="22"/>
      <c r="H43" s="22">
        <f>SUM(H45, H46, H47)</f>
        <v>0</v>
      </c>
      <c r="I43" s="2"/>
    </row>
    <row r="44" spans="1:9" s="4" customFormat="1" ht="105" x14ac:dyDescent="0.25">
      <c r="A44" s="20"/>
      <c r="B44" s="23" t="s">
        <v>90</v>
      </c>
      <c r="C44" s="23" t="s">
        <v>91</v>
      </c>
      <c r="D44" s="14" t="str">
        <f t="shared" si="1"/>
        <v>Thi công, lắp đặt phướn rủ tấm lớn: 
'- Số lượng: 02 chiếc
- Kích thước: ngang 3m x cao 9m
- Chất liệu: phướn rủ tấm lớn, lồng trục 2 đầu, in bạt hiflex chống xuyên sáng 4 màu
- Địa điểm lắp đặt: Phía ngoài sân khấu</v>
      </c>
      <c r="E44" s="13" t="s">
        <v>92</v>
      </c>
      <c r="F44" s="13">
        <v>2</v>
      </c>
      <c r="G44" s="22"/>
      <c r="H44" s="22"/>
      <c r="I44" s="2"/>
    </row>
    <row r="45" spans="1:9" s="4" customFormat="1" ht="75" x14ac:dyDescent="0.25">
      <c r="A45" s="12"/>
      <c r="B45" s="13" t="s">
        <v>93</v>
      </c>
      <c r="C45" s="14" t="s">
        <v>94</v>
      </c>
      <c r="D45" s="14" t="str">
        <f t="shared" si="1"/>
        <v xml:space="preserve">In, thuê và lắp dựng standee về phòng, chống tác hại của thuốc lá 
- Kích thước: ngang 0,8m x cao 1,8m 
- Chất liệu: in bạt hiflex chống xuyên sáng, in 4 màu
- Địa điểm lắp đặt: Đặt từ cổng chính vào sân khấu
</v>
      </c>
      <c r="E45" s="13" t="s">
        <v>60</v>
      </c>
      <c r="F45" s="13">
        <v>30</v>
      </c>
      <c r="G45" s="15"/>
      <c r="H45" s="15">
        <f>G45*F45</f>
        <v>0</v>
      </c>
      <c r="I45" s="2"/>
    </row>
    <row r="46" spans="1:9" s="4" customFormat="1" ht="60" x14ac:dyDescent="0.25">
      <c r="A46" s="12"/>
      <c r="B46" s="13" t="s">
        <v>95</v>
      </c>
      <c r="C46" s="14" t="s">
        <v>96</v>
      </c>
      <c r="D46" s="14" t="str">
        <f t="shared" si="1"/>
        <v>Mô hình cấm hút thuốc lá cầm tay chụp ảnh 2 mặt
- Kích thước tổng thể: ngang 0,2m x cao 0,5m; Bảng tròn hình cấm hút thuốc: phía trên đường kính 0,2m, tay cầm 0,3m
- Chất liệu: In decan PP ngoài trời keo mờ bồi formex 08 mm, hai mặt</v>
      </c>
      <c r="E46" s="13" t="s">
        <v>50</v>
      </c>
      <c r="F46" s="13">
        <v>20</v>
      </c>
      <c r="G46" s="15"/>
      <c r="H46" s="15">
        <f>G46*F46</f>
        <v>0</v>
      </c>
      <c r="I46" s="2"/>
    </row>
    <row r="47" spans="1:9" ht="105" x14ac:dyDescent="0.25">
      <c r="A47" s="12"/>
      <c r="B47" s="13" t="s">
        <v>97</v>
      </c>
      <c r="C47" s="14" t="s">
        <v>179</v>
      </c>
      <c r="D47" s="14" t="str">
        <f>CONCATENATE(B47, CHAR(10), C47)</f>
        <v>In, treo, tháo Phướn dọc: 
- Kích thước: ngang 0,8m x cao 2,5m 
- Chất liệu: bạt hiflex chống xuyên sáng, in 4 màu, lồng trục gỗ 2 đầu
- Địa điểm lắp đặt: Trên đường phố Tp Đà Nẵng, xung quanh khu vực tổ chức sự kiện.
- Thời gian treo: trong tháng diễn ra sự kiện</v>
      </c>
      <c r="E47" s="13" t="s">
        <v>50</v>
      </c>
      <c r="F47" s="13">
        <v>100</v>
      </c>
      <c r="G47" s="15"/>
      <c r="H47" s="15">
        <f>G47*F47</f>
        <v>0</v>
      </c>
    </row>
    <row r="48" spans="1:9" ht="30" x14ac:dyDescent="0.25">
      <c r="A48" s="20" t="s">
        <v>98</v>
      </c>
      <c r="B48" s="21" t="s">
        <v>99</v>
      </c>
      <c r="C48" s="21"/>
      <c r="D48" s="14" t="str">
        <f t="shared" si="1"/>
        <v xml:space="preserve">Đại sứ đồng hành cùng sự kiện
</v>
      </c>
      <c r="E48" s="13"/>
      <c r="F48" s="13"/>
      <c r="G48" s="22"/>
      <c r="H48" s="22">
        <f>SUM(H49)</f>
        <v>0</v>
      </c>
    </row>
    <row r="49" spans="1:8" ht="240" x14ac:dyDescent="0.25">
      <c r="A49" s="12"/>
      <c r="B49" s="13" t="s">
        <v>100</v>
      </c>
      <c r="C49" s="14" t="s">
        <v>101</v>
      </c>
      <c r="D49" s="14" t="str">
        <f t="shared" si="1"/>
        <v xml:space="preserve">Mời nghệ sỹ nổi tiếng làm Đại sứ đồng hành tham gia chương trình.
- Nhiệm vụ của Đại sứ: Tham gia ghi hình trailer, tham gia sự kiện phát động; đăng tin/bài viết về sự kiện trên trang fanpage cá nhân (1 bài trước sự kiện và 01 bài sau khi sự kiện diễn ra)
- Đại sứ đồng hành đáp ứng các yêu cầu sau:
1. Là người thân thiện với cộng đồng
2. Hình ảnh đã được công chúng ghi nhận (xuất hiện nhiều trên các phương tiện thông tin đại chúng và được mọi người ủng hộ)
3. Đã tham gia các hoạt động truyền thông trong các lĩnh vực xã hội,  y tế
4. Là người không hút thuốc lá, thuốc lào và các sản phẩm gây nghiện khác trong suốt thời gian tham gia sự kiện
5. Là người ủng hộ công tác phòng, chống tác hại của thuốc lá
6. Trên các trang mạng cá nhân của đại sứ có nhiều người tham gia, ủng hộ (ít nhất 300.000 người theo dõi)
</v>
      </c>
      <c r="E49" s="13" t="s">
        <v>102</v>
      </c>
      <c r="F49" s="13">
        <v>1</v>
      </c>
      <c r="G49" s="24"/>
      <c r="H49" s="15">
        <f>G49*F49</f>
        <v>0</v>
      </c>
    </row>
    <row r="50" spans="1:8" ht="30" x14ac:dyDescent="0.25">
      <c r="A50" s="20" t="s">
        <v>103</v>
      </c>
      <c r="B50" s="21" t="s">
        <v>104</v>
      </c>
      <c r="C50" s="21"/>
      <c r="D50" s="14" t="str">
        <f t="shared" si="1"/>
        <v xml:space="preserve">Thuê thiết bị âm thanh
</v>
      </c>
      <c r="E50" s="13"/>
      <c r="F50" s="13"/>
      <c r="G50" s="22"/>
      <c r="H50" s="22">
        <f>SUM(H51)</f>
        <v>0</v>
      </c>
    </row>
    <row r="51" spans="1:8" ht="300" x14ac:dyDescent="0.25">
      <c r="A51" s="12"/>
      <c r="B51" s="13" t="s">
        <v>105</v>
      </c>
      <c r="C51" s="14" t="s">
        <v>106</v>
      </c>
      <c r="D51" s="14" t="str">
        <f t="shared" si="1"/>
        <v>Thiết bị âm thanh hiện đại công suất lớn phụ vụ biểu diễn văn nghệ và lễ phát động ngoài trời (01 buổi phục vụ tổng duyệt; 01 buổi phục vụ biểu diễn chính thức)
- Địa điểm lắp đặt: Khu vực sân khấu diễn ra sự kiện
'- Yêu cầu kỹ thuật: Thiết bị âm thanh ngoài trời hiện đại công suất lớn đáp ứng tối thiểu hoặc tương đương với danh mục thiết bị dưới đây: 
- Mixer Allen&amp;heat ZED-428 (28 line): 01 cái
- Effect yamaha SPX-2000: 01 cái
- Effect Lexicon MX300: 01 cái
- DriveRack DBX 260 for Main out: 02 cái
- Compresor DBX-1046XL for Effect: 01 cái
- Compresor DBX-166XL for Vocal: 01 cái
- Qualizer DBX-iEQ31 for Vocal: 01 cái
- Qualizer DBX-2231 For Monitor: 01 cái
- Player Tascam MD-CD1: 01 cái
- Power Crown Xti-6002: 02 cái
- Power Crown Xti-4002: 02 cái
- Loa JBL-MRX528S - 4000W/chiếc: 04 chiếc
- Cáp tín hiệu 4 in-16 out peavey 100 feet: 01 sợi</v>
      </c>
      <c r="E51" s="13" t="s">
        <v>33</v>
      </c>
      <c r="F51" s="13">
        <v>2</v>
      </c>
      <c r="G51" s="15"/>
      <c r="H51" s="15">
        <f>G51*F51</f>
        <v>0</v>
      </c>
    </row>
    <row r="52" spans="1:8" ht="30" x14ac:dyDescent="0.25">
      <c r="A52" s="20" t="s">
        <v>107</v>
      </c>
      <c r="B52" s="21" t="s">
        <v>108</v>
      </c>
      <c r="C52" s="21"/>
      <c r="D52" s="14" t="str">
        <f t="shared" si="1"/>
        <v xml:space="preserve">Thuê dẫn chương trình và ca sỹ biểu diễn văn nghệ
</v>
      </c>
      <c r="E52" s="13"/>
      <c r="F52" s="13"/>
      <c r="G52" s="22"/>
      <c r="H52" s="25">
        <f>SUM(H53:H55)</f>
        <v>0</v>
      </c>
    </row>
    <row r="53" spans="1:8" ht="45" x14ac:dyDescent="0.25">
      <c r="A53" s="20"/>
      <c r="B53" s="23" t="s">
        <v>109</v>
      </c>
      <c r="C53" s="26" t="s">
        <v>110</v>
      </c>
      <c r="D53" s="14" t="str">
        <f t="shared" si="1"/>
        <v>Thù lao ca sĩ luyện tập và biểu diễn
- Luyện tập: 03 người x 03 buổi
- Biểu diễn: 03 người x 01 buổi</v>
      </c>
      <c r="E53" s="23" t="s">
        <v>111</v>
      </c>
      <c r="F53" s="23">
        <v>3</v>
      </c>
      <c r="G53" s="22"/>
      <c r="H53" s="15">
        <f>G53*F53</f>
        <v>0</v>
      </c>
    </row>
    <row r="54" spans="1:8" ht="45" x14ac:dyDescent="0.25">
      <c r="A54" s="12"/>
      <c r="B54" s="27" t="s">
        <v>112</v>
      </c>
      <c r="C54" s="26" t="s">
        <v>113</v>
      </c>
      <c r="D54" s="14" t="str">
        <f t="shared" si="1"/>
        <v>Diễn viên múa luyện tập và biểu diễn
- Luyện tập: 05 người x 03 buổi
- Biểu diễn: 05 người x 01 buổi</v>
      </c>
      <c r="E54" s="23" t="s">
        <v>111</v>
      </c>
      <c r="F54" s="23">
        <v>5</v>
      </c>
      <c r="G54" s="15"/>
      <c r="H54" s="15">
        <f>G54*F54</f>
        <v>0</v>
      </c>
    </row>
    <row r="55" spans="1:8" ht="30" x14ac:dyDescent="0.25">
      <c r="A55" s="12"/>
      <c r="B55" s="13" t="s">
        <v>114</v>
      </c>
      <c r="C55" s="13" t="s">
        <v>115</v>
      </c>
      <c r="D55" s="14" t="str">
        <f t="shared" si="1"/>
        <v>Thuê MC dẫn chương trình
Chi phí MC: 2 người (1 nam, 1 nữ) x 2 buổi (tổng duyệt và chính thức)</v>
      </c>
      <c r="E55" s="23" t="s">
        <v>111</v>
      </c>
      <c r="F55" s="23">
        <v>2</v>
      </c>
      <c r="G55" s="15"/>
      <c r="H55" s="15">
        <f>G55*F55</f>
        <v>0</v>
      </c>
    </row>
    <row r="56" spans="1:8" ht="30" x14ac:dyDescent="0.25">
      <c r="A56" s="20" t="s">
        <v>116</v>
      </c>
      <c r="B56" s="21" t="s">
        <v>117</v>
      </c>
      <c r="C56" s="21"/>
      <c r="D56" s="14" t="str">
        <f t="shared" si="1"/>
        <v xml:space="preserve">Thuê máy quay phim ghi hình chương trình
</v>
      </c>
      <c r="E56" s="13"/>
      <c r="F56" s="13"/>
      <c r="G56" s="22"/>
      <c r="H56" s="22">
        <f>SUM(H57, H58)</f>
        <v>0</v>
      </c>
    </row>
    <row r="57" spans="1:8" ht="150" x14ac:dyDescent="0.25">
      <c r="A57" s="12"/>
      <c r="B57" s="13" t="s">
        <v>118</v>
      </c>
      <c r="C57" s="14" t="s">
        <v>119</v>
      </c>
      <c r="D57" s="14" t="str">
        <f t="shared" si="1"/>
        <v>Thuê máy quay phim ghi hình chương trình: 
- Số lượng: 01 máy 
- Thời gian: 02 buổi (01 buổi thử nghiệm và định vị vị trí, 01 buổi quay).
- Yêu cầu kỹ thuật tối thiểu như sau: Máy quay HD (kỹ thuật) kết nối màn hình Led: Máy quay sử dụng cảm biến 4K CMOS, tái tạo màu sắc trung thực 2k/HD và ghi hình 4K RAW tùy chọn, cảm biến cao cấp Super 35 mm 4K CMOS (8.9 triệu điểm ảnh hiệu dụng), tái tạo màu sắc trung thực Rich color, tích hợp Wide color gamut và true-color, độ nhạy cao (ISO 2000) và nhiễu thấp, ghi hình trên thẻ nhớ chuyên dụng SxS, ghi hình tốc độ khung hình cao High-frame-rate</v>
      </c>
      <c r="E57" s="13" t="s">
        <v>120</v>
      </c>
      <c r="F57" s="13">
        <v>2</v>
      </c>
      <c r="G57" s="15"/>
      <c r="H57" s="15">
        <f>G57*F57</f>
        <v>0</v>
      </c>
    </row>
    <row r="58" spans="1:8" ht="60" x14ac:dyDescent="0.25">
      <c r="A58" s="12"/>
      <c r="B58" s="13" t="s">
        <v>121</v>
      </c>
      <c r="C58" s="14" t="s">
        <v>122</v>
      </c>
      <c r="D58" s="14" t="str">
        <f t="shared" si="1"/>
        <v>Nhân sự điều khiển máy quay phim.
- Số lượng: 02 người (01 quay phim, 01 trợ lý quay phim
- Thời gian: 02 buổi (01 buổi thử nghiệm và định vị vị trí và 01 buổi quay, xử lý băng quay)</v>
      </c>
      <c r="E58" s="13" t="s">
        <v>123</v>
      </c>
      <c r="F58" s="13">
        <v>4</v>
      </c>
      <c r="G58" s="24"/>
      <c r="H58" s="15">
        <f>G58*F58</f>
        <v>0</v>
      </c>
    </row>
    <row r="59" spans="1:8" ht="30" x14ac:dyDescent="0.25">
      <c r="A59" s="20" t="s">
        <v>124</v>
      </c>
      <c r="B59" s="21" t="s">
        <v>125</v>
      </c>
      <c r="C59" s="21"/>
      <c r="D59" s="14" t="str">
        <f t="shared" si="1"/>
        <v xml:space="preserve">Chi phí khác
</v>
      </c>
      <c r="E59" s="13"/>
      <c r="F59" s="13"/>
      <c r="G59" s="22"/>
      <c r="H59" s="22">
        <f>SUM(H60:H69)</f>
        <v>0</v>
      </c>
    </row>
    <row r="60" spans="1:8" ht="30" x14ac:dyDescent="0.25">
      <c r="A60" s="12"/>
      <c r="B60" s="13" t="s">
        <v>126</v>
      </c>
      <c r="C60" s="13" t="s">
        <v>127</v>
      </c>
      <c r="D60" s="14" t="str">
        <f t="shared" si="1"/>
        <v>Máy bắn pháo trang kim 
bao gồm pháo, mỗi máy bắn tối thiểu 6 quả</v>
      </c>
      <c r="E60" s="13" t="s">
        <v>128</v>
      </c>
      <c r="F60" s="13">
        <v>4</v>
      </c>
      <c r="G60" s="15"/>
      <c r="H60" s="15">
        <f t="shared" ref="H60:H69" si="3">G60*F60</f>
        <v>0</v>
      </c>
    </row>
    <row r="61" spans="1:8" ht="60" x14ac:dyDescent="0.25">
      <c r="A61" s="12"/>
      <c r="B61" s="13" t="s">
        <v>129</v>
      </c>
      <c r="C61" s="14" t="s">
        <v>130</v>
      </c>
      <c r="D61" s="14" t="str">
        <f t="shared" si="1"/>
        <v xml:space="preserve">Hoa bục phát biểu
- Số lượng: 01 lẵng
- Chất liệu hoa chính: Hoa Lan 
- Hình thức: Cắm rủ dài theo bục phát biểu </v>
      </c>
      <c r="E61" s="13" t="s">
        <v>131</v>
      </c>
      <c r="F61" s="13">
        <v>1</v>
      </c>
      <c r="G61" s="15"/>
      <c r="H61" s="15">
        <f t="shared" si="3"/>
        <v>0</v>
      </c>
    </row>
    <row r="62" spans="1:8" ht="60" x14ac:dyDescent="0.25">
      <c r="A62" s="12"/>
      <c r="B62" s="13" t="s">
        <v>132</v>
      </c>
      <c r="C62" s="14" t="s">
        <v>133</v>
      </c>
      <c r="D62" s="14" t="str">
        <f t="shared" si="1"/>
        <v>Hoa trang trí bàn VIP, bàn lễ tân
- Số lượng: 10 bát
- Chất liệu: Hoa Ly, Hồng
- Hình thức: Cắm hình kim tự tháp</v>
      </c>
      <c r="E62" s="13" t="s">
        <v>134</v>
      </c>
      <c r="F62" s="13">
        <v>10</v>
      </c>
      <c r="G62" s="15"/>
      <c r="H62" s="15"/>
    </row>
    <row r="63" spans="1:8" ht="30" x14ac:dyDescent="0.25">
      <c r="A63" s="12"/>
      <c r="B63" s="13" t="s">
        <v>135</v>
      </c>
      <c r="C63" s="13" t="s">
        <v>135</v>
      </c>
      <c r="D63" s="14" t="str">
        <f t="shared" si="1"/>
        <v>Nước uống đóng chai 500ml
Nước uống đóng chai 500ml</v>
      </c>
      <c r="E63" s="13" t="s">
        <v>136</v>
      </c>
      <c r="F63" s="13">
        <v>240</v>
      </c>
      <c r="G63" s="15"/>
      <c r="H63" s="15">
        <f t="shared" si="3"/>
        <v>0</v>
      </c>
    </row>
    <row r="64" spans="1:8" ht="60" x14ac:dyDescent="0.25">
      <c r="A64" s="12"/>
      <c r="B64" s="13" t="s">
        <v>137</v>
      </c>
      <c r="C64" s="14" t="s">
        <v>138</v>
      </c>
      <c r="D64" s="14" t="str">
        <f t="shared" si="1"/>
        <v>Biển tên đại biểu
- Số lượng: 10 chiếc
- Chất liệu mica trong, kích thước 8cm x 24cm, ruột in giấy ảnh, in phun 4 màu</v>
      </c>
      <c r="E64" s="13" t="s">
        <v>50</v>
      </c>
      <c r="F64" s="13">
        <v>10</v>
      </c>
      <c r="G64" s="15"/>
      <c r="H64" s="15">
        <f t="shared" si="3"/>
        <v>0</v>
      </c>
    </row>
    <row r="65" spans="1:9" ht="45" x14ac:dyDescent="0.25">
      <c r="A65" s="12"/>
      <c r="B65" s="13" t="s">
        <v>139</v>
      </c>
      <c r="C65" s="14" t="s">
        <v>140</v>
      </c>
      <c r="D65" s="14" t="str">
        <f t="shared" si="1"/>
        <v>Lễ tân phục vụ (bao gồm cả chi phí trang phục)
- Số lượng : 05 người
- Thời gian : 01 buổi</v>
      </c>
      <c r="E65" s="13" t="s">
        <v>102</v>
      </c>
      <c r="F65" s="13">
        <v>5</v>
      </c>
      <c r="G65" s="15"/>
      <c r="H65" s="15">
        <f t="shared" si="3"/>
        <v>0</v>
      </c>
    </row>
    <row r="66" spans="1:9" ht="75" x14ac:dyDescent="0.25">
      <c r="A66" s="12"/>
      <c r="B66" s="13" t="s">
        <v>141</v>
      </c>
      <c r="C66" s="14" t="s">
        <v>142</v>
      </c>
      <c r="D66" s="14" t="str">
        <f t="shared" si="1"/>
        <v>Tài liệu
- 01bộ gồm: 
+ Phô tô tài liệu: 20 tờ A4, 2 mặt/ bộ
+ 01Túi clear bag/bộ
- Số lượng: 100 bộ</v>
      </c>
      <c r="E66" s="13" t="s">
        <v>143</v>
      </c>
      <c r="F66" s="13">
        <v>100</v>
      </c>
      <c r="G66" s="15"/>
      <c r="H66" s="15">
        <f t="shared" si="3"/>
        <v>0</v>
      </c>
    </row>
    <row r="67" spans="1:9" ht="45" x14ac:dyDescent="0.25">
      <c r="A67" s="12"/>
      <c r="B67" s="13" t="s">
        <v>144</v>
      </c>
      <c r="C67" s="14" t="s">
        <v>145</v>
      </c>
      <c r="D67" s="14" t="str">
        <f t="shared" si="1"/>
        <v>Thuê thợ chụp ảnh trong suốt sự kiện 
- Số lượng : 02 người
- Thời gian : 01 buổi</v>
      </c>
      <c r="E67" s="13" t="s">
        <v>102</v>
      </c>
      <c r="F67" s="13">
        <v>2</v>
      </c>
      <c r="G67" s="15"/>
      <c r="H67" s="15">
        <f t="shared" si="3"/>
        <v>0</v>
      </c>
    </row>
    <row r="68" spans="1:9" ht="45" x14ac:dyDescent="0.25">
      <c r="A68" s="12"/>
      <c r="B68" s="13" t="s">
        <v>146</v>
      </c>
      <c r="C68" s="14" t="s">
        <v>147</v>
      </c>
      <c r="D68" s="14" t="str">
        <f t="shared" si="1"/>
        <v>Thuê máy nổ dự phòng
- Số lượng : 01 chiếc
- Thời gian : 01 buổi</v>
      </c>
      <c r="E68" s="13" t="s">
        <v>33</v>
      </c>
      <c r="F68" s="13">
        <v>1</v>
      </c>
      <c r="G68" s="15"/>
      <c r="H68" s="15">
        <f t="shared" si="3"/>
        <v>0</v>
      </c>
    </row>
    <row r="69" spans="1:9" ht="60" x14ac:dyDescent="0.25">
      <c r="A69" s="12"/>
      <c r="B69" s="13" t="s">
        <v>148</v>
      </c>
      <c r="C69" s="14" t="s">
        <v>149</v>
      </c>
      <c r="D69" s="14" t="str">
        <f t="shared" si="1"/>
        <v>Chi phí thuê xe tập trung đưa đón 180 sinh viên tại các trung tâm, quận huyện đến địa điểm tổ chức (trong bán kính 5 - 15km):
- Loại xe 45 chỗ
- Số lượng: 04 xe x 01 ngày (ngày tổ chức sự kiện)</v>
      </c>
      <c r="E69" s="13" t="s">
        <v>150</v>
      </c>
      <c r="F69" s="13">
        <v>4</v>
      </c>
      <c r="G69" s="15"/>
      <c r="H69" s="15">
        <f t="shared" si="3"/>
        <v>0</v>
      </c>
    </row>
    <row r="70" spans="1:9" ht="29.25" customHeight="1" x14ac:dyDescent="0.25">
      <c r="A70" s="16" t="s">
        <v>151</v>
      </c>
      <c r="B70" s="113" t="s">
        <v>152</v>
      </c>
      <c r="C70" s="114"/>
      <c r="D70" s="14" t="str">
        <f t="shared" si="1"/>
        <v xml:space="preserve">Các hoạt động truyền thông cho Chiến dịch xây dựng môi trường không khói thuốc và treo biển cấm hút thuốc
</v>
      </c>
      <c r="E70" s="18"/>
      <c r="F70" s="18"/>
      <c r="G70" s="19"/>
      <c r="H70" s="19">
        <f>SUM(H71)</f>
        <v>0</v>
      </c>
    </row>
    <row r="71" spans="1:9" ht="45" x14ac:dyDescent="0.25">
      <c r="A71" s="20" t="s">
        <v>153</v>
      </c>
      <c r="B71" s="21" t="s">
        <v>154</v>
      </c>
      <c r="C71" s="21"/>
      <c r="D71" s="14" t="str">
        <f t="shared" ref="D71:D76" si="4">CONCATENATE(B71, CHAR(10), C71)</f>
        <v xml:space="preserve">Xây dựng thông điệp truyền hình và phát sóng trên Đài truyền hình Việt Nam
</v>
      </c>
      <c r="E71" s="13"/>
      <c r="F71" s="13"/>
      <c r="G71" s="22"/>
      <c r="H71" s="22">
        <f>SUM(H72:H74)</f>
        <v>0</v>
      </c>
    </row>
    <row r="72" spans="1:9" ht="60" x14ac:dyDescent="0.25">
      <c r="A72" s="12"/>
      <c r="B72" s="13" t="s">
        <v>155</v>
      </c>
      <c r="C72" s="14" t="s">
        <v>156</v>
      </c>
      <c r="D72" s="14" t="str">
        <f t="shared" si="4"/>
        <v>Chi phí sản xuất thông điệp truyền hình 30 giây về nhà hàng hàng, khách sạn, cơ sở ăn uống không khói thuốc lá
- Số lượng: 01 thông điệp
- Thời lượng: 30 giây thông điệp</v>
      </c>
      <c r="E72" s="13" t="s">
        <v>157</v>
      </c>
      <c r="F72" s="13">
        <v>1</v>
      </c>
      <c r="G72" s="15"/>
      <c r="H72" s="15">
        <f>G72*F72</f>
        <v>0</v>
      </c>
    </row>
    <row r="73" spans="1:9" ht="90" x14ac:dyDescent="0.25">
      <c r="A73" s="12"/>
      <c r="B73" s="13" t="s">
        <v>158</v>
      </c>
      <c r="C73" s="14" t="s">
        <v>180</v>
      </c>
      <c r="D73" s="14" t="str">
        <f t="shared" si="4"/>
        <v>Phát sóng thông điệp trên kênh VTV1 Đài Truyền hình Việt Nam
- Số lượng: 01 thông điệp
- Khung giờ phát sóng: 6h00-6h55  
- Kênh phát: trên kênh VTV1
- Thời gian phát sóng: Trong tháng diễn ra chiến dịch và theo yêu cầu của  Quỹ</v>
      </c>
      <c r="E73" s="13" t="s">
        <v>159</v>
      </c>
      <c r="F73" s="13">
        <v>20</v>
      </c>
      <c r="G73" s="15"/>
      <c r="H73" s="15">
        <f>G73*F73</f>
        <v>0</v>
      </c>
    </row>
    <row r="74" spans="1:9" ht="90" x14ac:dyDescent="0.25">
      <c r="A74" s="12"/>
      <c r="B74" s="13" t="s">
        <v>160</v>
      </c>
      <c r="C74" s="14" t="s">
        <v>181</v>
      </c>
      <c r="D74" s="14" t="str">
        <f t="shared" si="4"/>
        <v>Phát sóng thông điệp trên kênh VTV3 Đài Truyền hình Việt Nam
- Số lượng: 01 thông điệp
- Khung giờ phát sóng: 18h10 - 18h55
- Kênh phát: trên kênh VTV3
- Thời gian phát sóng: Trong thời gian diễn ra chiến dịch và theo yêu cầu của Quỹ</v>
      </c>
      <c r="E74" s="13" t="s">
        <v>159</v>
      </c>
      <c r="F74" s="13">
        <v>20</v>
      </c>
      <c r="G74" s="15"/>
      <c r="H74" s="15">
        <f>G74*F74</f>
        <v>0</v>
      </c>
    </row>
    <row r="75" spans="1:9" s="33" customFormat="1" ht="60" x14ac:dyDescent="0.25">
      <c r="A75" s="28" t="s">
        <v>161</v>
      </c>
      <c r="B75" s="29" t="s">
        <v>162</v>
      </c>
      <c r="C75" s="30"/>
      <c r="D75" s="14" t="str">
        <f t="shared" si="4"/>
        <v xml:space="preserve">Viết tin/bài truyền thông về Chiến dịch xây dựng môi trường không khói thuốc và treo biển cấm hút thuốc trên Báo 
</v>
      </c>
      <c r="E75" s="18"/>
      <c r="F75" s="18"/>
      <c r="G75" s="31"/>
      <c r="H75" s="31">
        <f>SUM(H76)</f>
        <v>0</v>
      </c>
      <c r="I75" s="32"/>
    </row>
    <row r="76" spans="1:9" ht="60" x14ac:dyDescent="0.25">
      <c r="A76" s="12"/>
      <c r="B76" s="13" t="s">
        <v>163</v>
      </c>
      <c r="C76" s="14" t="s">
        <v>164</v>
      </c>
      <c r="D76" s="14" t="str">
        <f t="shared" si="4"/>
        <v>Chi phí thuê báo chí viết và đăng tin tuyên truyền các hoạt động hưởng ứng Lễ phát động
- Số lượng: 15 báo (01 tin/ 01 báo) 
- Tối thiểu 200 từ/ bài viết kèm ảnh</v>
      </c>
      <c r="E76" s="13" t="s">
        <v>165</v>
      </c>
      <c r="F76" s="13">
        <v>15</v>
      </c>
      <c r="G76" s="15"/>
      <c r="H76" s="15">
        <f>G76*F76</f>
        <v>0</v>
      </c>
    </row>
    <row r="77" spans="1:9" s="38" customFormat="1" ht="31.5" customHeight="1" x14ac:dyDescent="0.25">
      <c r="A77" s="34"/>
      <c r="B77" s="35" t="s">
        <v>166</v>
      </c>
      <c r="C77" s="35"/>
      <c r="D77" s="35"/>
      <c r="E77" s="36"/>
      <c r="F77" s="36"/>
      <c r="G77" s="37"/>
      <c r="H77" s="37">
        <f>H70+H13+H5</f>
        <v>0</v>
      </c>
    </row>
    <row r="78" spans="1:9" s="40" customFormat="1" x14ac:dyDescent="0.25">
      <c r="A78" s="39"/>
      <c r="E78" s="41"/>
      <c r="F78" s="41"/>
      <c r="G78" s="41"/>
      <c r="H78" s="41"/>
    </row>
    <row r="79" spans="1:9" s="40" customFormat="1" x14ac:dyDescent="0.25">
      <c r="A79" s="39"/>
      <c r="E79" s="41"/>
      <c r="F79" s="41"/>
      <c r="G79" s="41"/>
      <c r="H79" s="41"/>
    </row>
    <row r="80" spans="1:9" s="40" customFormat="1" x14ac:dyDescent="0.25">
      <c r="A80" s="39"/>
      <c r="E80" s="41"/>
      <c r="F80" s="41"/>
      <c r="G80" s="41"/>
      <c r="H80" s="41"/>
    </row>
  </sheetData>
  <mergeCells count="3">
    <mergeCell ref="B1:H1"/>
    <mergeCell ref="A2:H2"/>
    <mergeCell ref="B70:C70"/>
  </mergeCells>
  <pageMargins left="0.3" right="0.2" top="0.3" bottom="0.2" header="0.3" footer="0.05"/>
  <pageSetup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14"/>
  <sheetViews>
    <sheetView zoomScale="130" zoomScaleNormal="130" workbookViewId="0">
      <selection activeCell="H18" sqref="H18"/>
    </sheetView>
  </sheetViews>
  <sheetFormatPr defaultColWidth="11.42578125" defaultRowHeight="15" x14ac:dyDescent="0.25"/>
  <cols>
    <col min="1" max="1" width="7.140625" style="49" customWidth="1"/>
    <col min="2" max="2" width="31.42578125" customWidth="1"/>
    <col min="3" max="256" width="8.85546875" customWidth="1"/>
  </cols>
  <sheetData>
    <row r="2" spans="1:6" s="43" customFormat="1" ht="28.5" x14ac:dyDescent="0.25">
      <c r="A2" s="44" t="s">
        <v>2</v>
      </c>
      <c r="B2" s="8" t="s">
        <v>3</v>
      </c>
      <c r="C2" s="8" t="s">
        <v>5</v>
      </c>
      <c r="D2" s="8" t="s">
        <v>6</v>
      </c>
      <c r="E2" s="7" t="s">
        <v>7</v>
      </c>
      <c r="F2" s="8" t="s">
        <v>8</v>
      </c>
    </row>
    <row r="3" spans="1:6" s="48" customFormat="1" ht="60" x14ac:dyDescent="0.25">
      <c r="A3" s="50" t="s">
        <v>9</v>
      </c>
      <c r="B3" s="47" t="s">
        <v>167</v>
      </c>
      <c r="C3" s="46"/>
      <c r="D3" s="46"/>
      <c r="E3" s="46"/>
      <c r="F3" s="46"/>
    </row>
    <row r="4" spans="1:6" x14ac:dyDescent="0.25">
      <c r="A4" s="51"/>
      <c r="B4" s="45" t="s">
        <v>168</v>
      </c>
      <c r="C4" s="45"/>
      <c r="D4" s="45"/>
      <c r="E4" s="45"/>
      <c r="F4" s="45"/>
    </row>
    <row r="5" spans="1:6" x14ac:dyDescent="0.25">
      <c r="A5" s="51"/>
      <c r="B5" s="45"/>
      <c r="C5" s="45"/>
      <c r="D5" s="45"/>
      <c r="E5" s="45"/>
      <c r="F5" s="45"/>
    </row>
    <row r="6" spans="1:6" x14ac:dyDescent="0.25">
      <c r="A6" s="51"/>
      <c r="B6" s="45"/>
      <c r="C6" s="45"/>
      <c r="D6" s="45"/>
      <c r="E6" s="45"/>
      <c r="F6" s="45"/>
    </row>
    <row r="7" spans="1:6" x14ac:dyDescent="0.25">
      <c r="A7" s="51"/>
      <c r="B7" s="45"/>
      <c r="C7" s="45"/>
      <c r="D7" s="45"/>
      <c r="E7" s="45"/>
      <c r="F7" s="45"/>
    </row>
    <row r="8" spans="1:6" x14ac:dyDescent="0.25">
      <c r="A8" s="51"/>
      <c r="B8" s="45"/>
      <c r="C8" s="45"/>
      <c r="D8" s="45"/>
      <c r="E8" s="45"/>
      <c r="F8" s="45"/>
    </row>
    <row r="9" spans="1:6" x14ac:dyDescent="0.25">
      <c r="A9" s="51"/>
      <c r="B9" s="45"/>
      <c r="C9" s="45"/>
      <c r="D9" s="45"/>
      <c r="E9" s="45"/>
      <c r="F9" s="45"/>
    </row>
    <row r="10" spans="1:6" x14ac:dyDescent="0.25">
      <c r="A10" s="51"/>
      <c r="B10" s="45"/>
      <c r="C10" s="45"/>
      <c r="D10" s="45"/>
      <c r="E10" s="45"/>
      <c r="F10" s="45"/>
    </row>
    <row r="11" spans="1:6" x14ac:dyDescent="0.25">
      <c r="A11" s="51"/>
      <c r="B11" s="45"/>
      <c r="C11" s="45"/>
      <c r="D11" s="45"/>
      <c r="E11" s="45"/>
      <c r="F11" s="45"/>
    </row>
    <row r="12" spans="1:6" x14ac:dyDescent="0.25">
      <c r="A12" s="51"/>
      <c r="B12" s="45"/>
      <c r="C12" s="45"/>
      <c r="D12" s="45"/>
      <c r="E12" s="45"/>
      <c r="F12" s="45"/>
    </row>
    <row r="13" spans="1:6" x14ac:dyDescent="0.25">
      <c r="A13" s="51"/>
      <c r="B13" s="45"/>
      <c r="C13" s="45"/>
      <c r="D13" s="45"/>
      <c r="E13" s="45"/>
      <c r="F13" s="45"/>
    </row>
    <row r="14" spans="1:6" x14ac:dyDescent="0.25">
      <c r="A14" s="51"/>
      <c r="B14" s="45"/>
      <c r="C14" s="45"/>
      <c r="D14" s="45"/>
      <c r="E14" s="45"/>
      <c r="F14" s="45"/>
    </row>
  </sheetData>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5"/>
  <sheetViews>
    <sheetView tabSelected="1" topLeftCell="A55" zoomScale="70" zoomScaleNormal="70" workbookViewId="0">
      <selection activeCell="E16" sqref="E16"/>
    </sheetView>
  </sheetViews>
  <sheetFormatPr defaultColWidth="9.140625" defaultRowHeight="15.75" x14ac:dyDescent="0.25"/>
  <cols>
    <col min="1" max="1" width="5.85546875" style="110" bestFit="1" customWidth="1"/>
    <col min="2" max="2" width="86.5703125" style="67" bestFit="1" customWidth="1"/>
    <col min="3" max="3" width="13" style="105" bestFit="1" customWidth="1"/>
    <col min="4" max="4" width="11.140625" style="129" bestFit="1" customWidth="1"/>
    <col min="5" max="5" width="14.42578125" style="105" bestFit="1" customWidth="1"/>
    <col min="6" max="6" width="16.85546875" style="105" bestFit="1" customWidth="1"/>
    <col min="7" max="7" width="18.42578125" style="67" customWidth="1"/>
    <col min="8" max="8" width="14.42578125" style="67" customWidth="1"/>
    <col min="9" max="9" width="14" style="67" customWidth="1"/>
    <col min="10" max="16384" width="9.140625" style="67"/>
  </cols>
  <sheetData>
    <row r="1" spans="1:6" s="54" customFormat="1" x14ac:dyDescent="0.25">
      <c r="A1" s="57"/>
      <c r="B1" s="115" t="s">
        <v>203</v>
      </c>
      <c r="C1" s="115"/>
      <c r="D1" s="115"/>
      <c r="E1" s="115"/>
      <c r="F1" s="115"/>
    </row>
    <row r="2" spans="1:6" s="54" customFormat="1" x14ac:dyDescent="0.25">
      <c r="A2" s="116" t="s">
        <v>204</v>
      </c>
      <c r="B2" s="116"/>
      <c r="C2" s="116"/>
      <c r="D2" s="116"/>
      <c r="E2" s="116"/>
      <c r="F2" s="116"/>
    </row>
    <row r="3" spans="1:6" s="54" customFormat="1" x14ac:dyDescent="0.25">
      <c r="A3" s="57"/>
      <c r="C3" s="56"/>
      <c r="D3" s="120"/>
      <c r="E3" s="56"/>
      <c r="F3" s="56"/>
    </row>
    <row r="4" spans="1:6" s="54" customFormat="1" x14ac:dyDescent="0.25">
      <c r="B4" s="55" t="s">
        <v>205</v>
      </c>
      <c r="C4" s="56"/>
      <c r="D4" s="120"/>
      <c r="E4" s="56"/>
      <c r="F4" s="56"/>
    </row>
    <row r="5" spans="1:6" s="54" customFormat="1" x14ac:dyDescent="0.25">
      <c r="A5" s="57"/>
      <c r="B5" s="58" t="s">
        <v>206</v>
      </c>
      <c r="C5" s="56"/>
      <c r="D5" s="120"/>
      <c r="E5" s="56"/>
      <c r="F5" s="56"/>
    </row>
    <row r="6" spans="1:6" s="54" customFormat="1" x14ac:dyDescent="0.25">
      <c r="A6" s="57"/>
      <c r="B6" s="58" t="s">
        <v>207</v>
      </c>
      <c r="C6" s="56"/>
      <c r="D6" s="120"/>
      <c r="E6" s="56"/>
      <c r="F6" s="56"/>
    </row>
    <row r="7" spans="1:6" x14ac:dyDescent="0.25">
      <c r="A7" s="119" t="s">
        <v>174</v>
      </c>
      <c r="B7" s="119"/>
      <c r="C7" s="119"/>
      <c r="D7" s="119"/>
      <c r="E7" s="119"/>
      <c r="F7" s="119"/>
    </row>
    <row r="8" spans="1:6" x14ac:dyDescent="0.25">
      <c r="A8" s="118" t="s">
        <v>192</v>
      </c>
      <c r="B8" s="118"/>
      <c r="C8" s="118"/>
      <c r="D8" s="118"/>
      <c r="E8" s="118"/>
      <c r="F8" s="118"/>
    </row>
    <row r="9" spans="1:6" x14ac:dyDescent="0.25">
      <c r="A9" s="99"/>
      <c r="B9" s="99"/>
      <c r="C9" s="99"/>
      <c r="D9" s="121"/>
      <c r="E9" s="99"/>
      <c r="F9" s="99"/>
    </row>
    <row r="10" spans="1:6" x14ac:dyDescent="0.25">
      <c r="A10" s="99"/>
      <c r="B10" s="100" t="s">
        <v>175</v>
      </c>
      <c r="C10" s="99"/>
      <c r="D10" s="121"/>
      <c r="E10" s="99"/>
      <c r="F10" s="99"/>
    </row>
    <row r="11" spans="1:6" x14ac:dyDescent="0.25">
      <c r="A11" s="99"/>
      <c r="B11" s="99"/>
      <c r="C11" s="99"/>
      <c r="D11" s="121"/>
      <c r="E11" s="99"/>
      <c r="F11" s="99"/>
    </row>
    <row r="12" spans="1:6" s="104" customFormat="1" x14ac:dyDescent="0.25">
      <c r="A12" s="101"/>
      <c r="B12" s="102" t="s">
        <v>208</v>
      </c>
      <c r="C12" s="103"/>
      <c r="D12" s="122"/>
      <c r="E12" s="103"/>
      <c r="F12" s="103"/>
    </row>
    <row r="13" spans="1:6" s="82" customFormat="1" x14ac:dyDescent="0.25">
      <c r="A13" s="105"/>
      <c r="C13" s="105"/>
      <c r="D13" s="123"/>
      <c r="E13" s="106"/>
      <c r="F13" s="106"/>
    </row>
    <row r="14" spans="1:6" s="62" customFormat="1" x14ac:dyDescent="0.25">
      <c r="A14" s="59" t="s">
        <v>2</v>
      </c>
      <c r="B14" s="60" t="s">
        <v>3</v>
      </c>
      <c r="C14" s="60" t="s">
        <v>186</v>
      </c>
      <c r="D14" s="124" t="s">
        <v>6</v>
      </c>
      <c r="E14" s="61" t="s">
        <v>7</v>
      </c>
      <c r="F14" s="60" t="s">
        <v>8</v>
      </c>
    </row>
    <row r="15" spans="1:6" ht="31.5" x14ac:dyDescent="0.25">
      <c r="A15" s="63" t="s">
        <v>9</v>
      </c>
      <c r="B15" s="64" t="s">
        <v>212</v>
      </c>
      <c r="C15" s="65"/>
      <c r="D15" s="125"/>
      <c r="E15" s="66"/>
      <c r="F15" s="66">
        <f>SUM(F16:F22)</f>
        <v>0</v>
      </c>
    </row>
    <row r="16" spans="1:6" ht="126" x14ac:dyDescent="0.25">
      <c r="A16" s="68"/>
      <c r="B16" s="69" t="s">
        <v>187</v>
      </c>
      <c r="C16" s="70" t="s">
        <v>13</v>
      </c>
      <c r="D16" s="126">
        <v>1000</v>
      </c>
      <c r="E16" s="71"/>
      <c r="F16" s="71"/>
    </row>
    <row r="17" spans="1:7" ht="110.25" x14ac:dyDescent="0.25">
      <c r="A17" s="68"/>
      <c r="B17" s="69" t="s">
        <v>200</v>
      </c>
      <c r="C17" s="70" t="s">
        <v>13</v>
      </c>
      <c r="D17" s="126">
        <v>2000</v>
      </c>
      <c r="E17" s="71"/>
      <c r="F17" s="71"/>
    </row>
    <row r="18" spans="1:7" ht="141.75" x14ac:dyDescent="0.25">
      <c r="A18" s="68"/>
      <c r="B18" s="69" t="s">
        <v>199</v>
      </c>
      <c r="C18" s="70" t="s">
        <v>13</v>
      </c>
      <c r="D18" s="126">
        <v>300</v>
      </c>
      <c r="E18" s="71"/>
      <c r="F18" s="71"/>
    </row>
    <row r="19" spans="1:7" ht="141.75" x14ac:dyDescent="0.25">
      <c r="A19" s="68"/>
      <c r="B19" s="69" t="s">
        <v>185</v>
      </c>
      <c r="C19" s="70" t="s">
        <v>13</v>
      </c>
      <c r="D19" s="126">
        <v>8000</v>
      </c>
      <c r="E19" s="71"/>
      <c r="F19" s="71"/>
    </row>
    <row r="20" spans="1:7" ht="85.5" customHeight="1" x14ac:dyDescent="0.25">
      <c r="A20" s="72"/>
      <c r="B20" s="73" t="s">
        <v>223</v>
      </c>
      <c r="C20" s="74" t="s">
        <v>189</v>
      </c>
      <c r="D20" s="127">
        <v>1</v>
      </c>
      <c r="E20" s="71"/>
      <c r="F20" s="71"/>
    </row>
    <row r="21" spans="1:7" ht="24" customHeight="1" x14ac:dyDescent="0.25">
      <c r="A21" s="75" t="s">
        <v>27</v>
      </c>
      <c r="B21" s="76" t="s">
        <v>28</v>
      </c>
      <c r="C21" s="77"/>
      <c r="D21" s="128"/>
      <c r="E21" s="71"/>
      <c r="F21" s="71"/>
    </row>
    <row r="22" spans="1:7" ht="24" customHeight="1" x14ac:dyDescent="0.25">
      <c r="A22" s="78">
        <v>2.1</v>
      </c>
      <c r="B22" s="79" t="s">
        <v>30</v>
      </c>
      <c r="C22" s="70"/>
      <c r="D22" s="126"/>
      <c r="E22" s="71"/>
      <c r="F22" s="71"/>
    </row>
    <row r="23" spans="1:7" ht="94.5" x14ac:dyDescent="0.25">
      <c r="A23" s="68"/>
      <c r="B23" s="69" t="s">
        <v>224</v>
      </c>
      <c r="C23" s="70" t="s">
        <v>33</v>
      </c>
      <c r="D23" s="126">
        <v>2</v>
      </c>
      <c r="E23" s="80"/>
      <c r="F23" s="80">
        <f>SUM(F24,F27,F30,F33,F37,F40,F45,F47,F49)</f>
        <v>0</v>
      </c>
    </row>
    <row r="24" spans="1:7" ht="47.25" x14ac:dyDescent="0.25">
      <c r="A24" s="68"/>
      <c r="B24" s="69" t="s">
        <v>213</v>
      </c>
      <c r="C24" s="70" t="s">
        <v>191</v>
      </c>
      <c r="D24" s="126">
        <v>1</v>
      </c>
      <c r="E24" s="81"/>
      <c r="F24" s="81">
        <f>SUM(F25:F26)</f>
        <v>0</v>
      </c>
    </row>
    <row r="25" spans="1:7" ht="21" customHeight="1" x14ac:dyDescent="0.25">
      <c r="A25" s="78">
        <v>2.2000000000000002</v>
      </c>
      <c r="B25" s="79" t="s">
        <v>79</v>
      </c>
      <c r="C25" s="70"/>
      <c r="D25" s="126"/>
      <c r="E25" s="71"/>
      <c r="F25" s="71"/>
    </row>
    <row r="26" spans="1:7" ht="134.25" customHeight="1" x14ac:dyDescent="0.25">
      <c r="A26" s="68"/>
      <c r="B26" s="69" t="s">
        <v>214</v>
      </c>
      <c r="C26" s="70" t="s">
        <v>193</v>
      </c>
      <c r="D26" s="126">
        <v>1</v>
      </c>
      <c r="E26" s="71"/>
      <c r="F26" s="71"/>
    </row>
    <row r="27" spans="1:7" s="82" customFormat="1" x14ac:dyDescent="0.25">
      <c r="A27" s="78">
        <v>2.2999999999999998</v>
      </c>
      <c r="B27" s="79" t="s">
        <v>196</v>
      </c>
      <c r="C27" s="70"/>
      <c r="D27" s="126"/>
      <c r="E27" s="81"/>
      <c r="F27" s="81"/>
    </row>
    <row r="28" spans="1:7" s="82" customFormat="1" ht="189" x14ac:dyDescent="0.25">
      <c r="A28" s="83"/>
      <c r="B28" s="84" t="s">
        <v>215</v>
      </c>
      <c r="C28" s="70" t="s">
        <v>197</v>
      </c>
      <c r="D28" s="126">
        <v>2</v>
      </c>
      <c r="E28" s="71"/>
      <c r="F28" s="71"/>
    </row>
    <row r="29" spans="1:7" s="82" customFormat="1" ht="173.25" x14ac:dyDescent="0.25">
      <c r="A29" s="83"/>
      <c r="B29" s="69" t="s">
        <v>216</v>
      </c>
      <c r="C29" s="70" t="s">
        <v>120</v>
      </c>
      <c r="D29" s="126">
        <v>2</v>
      </c>
      <c r="E29" s="71"/>
      <c r="F29" s="71"/>
    </row>
    <row r="30" spans="1:7" x14ac:dyDescent="0.25">
      <c r="A30" s="78">
        <v>2.4</v>
      </c>
      <c r="B30" s="85" t="s">
        <v>177</v>
      </c>
      <c r="C30" s="70"/>
      <c r="D30" s="126"/>
      <c r="E30" s="81"/>
      <c r="F30" s="81">
        <f>SUM(F32,F31)</f>
        <v>0</v>
      </c>
    </row>
    <row r="31" spans="1:7" x14ac:dyDescent="0.25">
      <c r="A31" s="78"/>
      <c r="B31" s="69" t="s">
        <v>183</v>
      </c>
      <c r="C31" s="70" t="s">
        <v>111</v>
      </c>
      <c r="D31" s="126">
        <v>3</v>
      </c>
      <c r="E31" s="71"/>
      <c r="F31" s="71"/>
      <c r="G31" s="86"/>
    </row>
    <row r="32" spans="1:7" x14ac:dyDescent="0.25">
      <c r="A32" s="68"/>
      <c r="B32" s="69" t="s">
        <v>184</v>
      </c>
      <c r="C32" s="70" t="s">
        <v>111</v>
      </c>
      <c r="D32" s="126">
        <v>15</v>
      </c>
      <c r="E32" s="71"/>
      <c r="F32" s="71"/>
      <c r="G32" s="86"/>
    </row>
    <row r="33" spans="1:6" ht="31.5" x14ac:dyDescent="0.25">
      <c r="A33" s="78"/>
      <c r="B33" s="69" t="s">
        <v>170</v>
      </c>
      <c r="C33" s="70" t="s">
        <v>111</v>
      </c>
      <c r="D33" s="126">
        <v>2</v>
      </c>
      <c r="E33" s="81"/>
      <c r="F33" s="81">
        <f>SUM(F34:F36)</f>
        <v>0</v>
      </c>
    </row>
    <row r="34" spans="1:6" x14ac:dyDescent="0.25">
      <c r="A34" s="78">
        <v>2.5</v>
      </c>
      <c r="B34" s="79" t="s">
        <v>83</v>
      </c>
      <c r="C34" s="70"/>
      <c r="D34" s="126"/>
      <c r="E34" s="87"/>
      <c r="F34" s="71"/>
    </row>
    <row r="35" spans="1:6" ht="110.25" x14ac:dyDescent="0.25">
      <c r="A35" s="68"/>
      <c r="B35" s="69" t="s">
        <v>195</v>
      </c>
      <c r="C35" s="70" t="s">
        <v>50</v>
      </c>
      <c r="D35" s="126">
        <v>300</v>
      </c>
      <c r="E35" s="71"/>
      <c r="F35" s="71"/>
    </row>
    <row r="36" spans="1:6" ht="94.5" x14ac:dyDescent="0.25">
      <c r="A36" s="68"/>
      <c r="B36" s="69" t="s">
        <v>188</v>
      </c>
      <c r="C36" s="70" t="s">
        <v>50</v>
      </c>
      <c r="D36" s="126">
        <v>300</v>
      </c>
      <c r="E36" s="71"/>
      <c r="F36" s="71"/>
    </row>
    <row r="37" spans="1:6" s="82" customFormat="1" ht="31.5" x14ac:dyDescent="0.25">
      <c r="A37" s="78">
        <v>2.6</v>
      </c>
      <c r="B37" s="79" t="s">
        <v>89</v>
      </c>
      <c r="C37" s="70"/>
      <c r="D37" s="126"/>
      <c r="E37" s="81"/>
      <c r="F37" s="81">
        <f>SUM(F38, F39)</f>
        <v>0</v>
      </c>
    </row>
    <row r="38" spans="1:6" s="82" customFormat="1" ht="78.75" x14ac:dyDescent="0.25">
      <c r="A38" s="78"/>
      <c r="B38" s="69" t="s">
        <v>178</v>
      </c>
      <c r="C38" s="70" t="s">
        <v>92</v>
      </c>
      <c r="D38" s="126">
        <v>2</v>
      </c>
      <c r="E38" s="71"/>
      <c r="F38" s="71"/>
    </row>
    <row r="39" spans="1:6" s="82" customFormat="1" ht="63" x14ac:dyDescent="0.25">
      <c r="A39" s="68"/>
      <c r="B39" s="69" t="s">
        <v>217</v>
      </c>
      <c r="C39" s="70" t="s">
        <v>60</v>
      </c>
      <c r="D39" s="126">
        <v>30</v>
      </c>
      <c r="E39" s="71"/>
      <c r="F39" s="71"/>
    </row>
    <row r="40" spans="1:6" s="82" customFormat="1" ht="63" x14ac:dyDescent="0.25">
      <c r="A40" s="78"/>
      <c r="B40" s="69" t="s">
        <v>169</v>
      </c>
      <c r="C40" s="70" t="s">
        <v>50</v>
      </c>
      <c r="D40" s="126">
        <v>20</v>
      </c>
      <c r="E40" s="81"/>
      <c r="F40" s="81">
        <f>SUM(F41:F44)</f>
        <v>0</v>
      </c>
    </row>
    <row r="41" spans="1:6" s="82" customFormat="1" ht="94.5" x14ac:dyDescent="0.25">
      <c r="A41" s="68"/>
      <c r="B41" s="69" t="s">
        <v>218</v>
      </c>
      <c r="C41" s="70" t="s">
        <v>50</v>
      </c>
      <c r="D41" s="126">
        <v>100</v>
      </c>
      <c r="E41" s="87"/>
      <c r="F41" s="71"/>
    </row>
    <row r="42" spans="1:6" s="82" customFormat="1" x14ac:dyDescent="0.25">
      <c r="A42" s="78">
        <v>2.7</v>
      </c>
      <c r="B42" s="79" t="s">
        <v>99</v>
      </c>
      <c r="C42" s="70"/>
      <c r="D42" s="126"/>
      <c r="E42" s="71"/>
      <c r="F42" s="71"/>
    </row>
    <row r="43" spans="1:6" s="82" customFormat="1" ht="224.25" customHeight="1" x14ac:dyDescent="0.25">
      <c r="A43" s="68"/>
      <c r="B43" s="69" t="s">
        <v>219</v>
      </c>
      <c r="C43" s="70" t="s">
        <v>102</v>
      </c>
      <c r="D43" s="126">
        <v>1</v>
      </c>
      <c r="E43" s="71"/>
      <c r="F43" s="71"/>
    </row>
    <row r="44" spans="1:6" x14ac:dyDescent="0.25">
      <c r="A44" s="78">
        <v>2.8</v>
      </c>
      <c r="B44" s="79" t="s">
        <v>194</v>
      </c>
      <c r="C44" s="70"/>
      <c r="D44" s="126"/>
      <c r="E44" s="71"/>
      <c r="F44" s="71"/>
    </row>
    <row r="45" spans="1:6" x14ac:dyDescent="0.25">
      <c r="A45" s="68"/>
      <c r="B45" s="69" t="s">
        <v>201</v>
      </c>
      <c r="C45" s="70" t="s">
        <v>189</v>
      </c>
      <c r="D45" s="126">
        <v>1</v>
      </c>
      <c r="E45" s="81"/>
      <c r="F45" s="81">
        <f>SUM(F46)</f>
        <v>0</v>
      </c>
    </row>
    <row r="46" spans="1:6" x14ac:dyDescent="0.25">
      <c r="A46" s="78">
        <v>2.9</v>
      </c>
      <c r="B46" s="79" t="s">
        <v>125</v>
      </c>
      <c r="C46" s="70"/>
      <c r="D46" s="126"/>
      <c r="E46" s="71"/>
      <c r="F46" s="71">
        <f>E46*D46</f>
        <v>0</v>
      </c>
    </row>
    <row r="47" spans="1:6" x14ac:dyDescent="0.25">
      <c r="A47" s="68"/>
      <c r="B47" s="69" t="s">
        <v>129</v>
      </c>
      <c r="C47" s="70" t="s">
        <v>131</v>
      </c>
      <c r="D47" s="126">
        <v>1</v>
      </c>
      <c r="E47" s="81"/>
      <c r="F47" s="81">
        <f>F48</f>
        <v>0</v>
      </c>
    </row>
    <row r="48" spans="1:6" x14ac:dyDescent="0.25">
      <c r="A48" s="68"/>
      <c r="B48" s="69" t="s">
        <v>132</v>
      </c>
      <c r="C48" s="70" t="s">
        <v>134</v>
      </c>
      <c r="D48" s="126">
        <v>10</v>
      </c>
      <c r="E48" s="71"/>
      <c r="F48" s="71">
        <f>E48*D48</f>
        <v>0</v>
      </c>
    </row>
    <row r="49" spans="1:6" x14ac:dyDescent="0.25">
      <c r="A49" s="68"/>
      <c r="B49" s="69" t="s">
        <v>135</v>
      </c>
      <c r="C49" s="70" t="s">
        <v>136</v>
      </c>
      <c r="D49" s="126">
        <v>240</v>
      </c>
      <c r="E49" s="81"/>
      <c r="F49" s="81">
        <f>SUM(F50:F57)</f>
        <v>0</v>
      </c>
    </row>
    <row r="50" spans="1:6" ht="47.25" x14ac:dyDescent="0.25">
      <c r="A50" s="68"/>
      <c r="B50" s="69" t="s">
        <v>171</v>
      </c>
      <c r="C50" s="70" t="s">
        <v>50</v>
      </c>
      <c r="D50" s="126">
        <v>10</v>
      </c>
      <c r="E50" s="71"/>
      <c r="F50" s="71">
        <f t="shared" ref="F50:F57" si="0">E50*D50</f>
        <v>0</v>
      </c>
    </row>
    <row r="51" spans="1:6" ht="47.25" x14ac:dyDescent="0.25">
      <c r="A51" s="68"/>
      <c r="B51" s="69" t="s">
        <v>172</v>
      </c>
      <c r="C51" s="70" t="s">
        <v>102</v>
      </c>
      <c r="D51" s="126">
        <v>5</v>
      </c>
      <c r="E51" s="71"/>
      <c r="F51" s="71">
        <f t="shared" si="0"/>
        <v>0</v>
      </c>
    </row>
    <row r="52" spans="1:6" ht="78.75" x14ac:dyDescent="0.25">
      <c r="A52" s="68"/>
      <c r="B52" s="69" t="s">
        <v>173</v>
      </c>
      <c r="C52" s="70" t="s">
        <v>143</v>
      </c>
      <c r="D52" s="126">
        <v>100</v>
      </c>
      <c r="E52" s="71"/>
      <c r="F52" s="71">
        <f t="shared" si="0"/>
        <v>0</v>
      </c>
    </row>
    <row r="53" spans="1:6" ht="63" x14ac:dyDescent="0.25">
      <c r="A53" s="68"/>
      <c r="B53" s="69" t="s">
        <v>190</v>
      </c>
      <c r="C53" s="70" t="s">
        <v>33</v>
      </c>
      <c r="D53" s="126">
        <v>1</v>
      </c>
      <c r="E53" s="71"/>
      <c r="F53" s="71">
        <f t="shared" si="0"/>
        <v>0</v>
      </c>
    </row>
    <row r="54" spans="1:6" ht="63" x14ac:dyDescent="0.25">
      <c r="A54" s="68"/>
      <c r="B54" s="69" t="s">
        <v>182</v>
      </c>
      <c r="C54" s="70" t="s">
        <v>150</v>
      </c>
      <c r="D54" s="126">
        <v>4</v>
      </c>
      <c r="E54" s="71"/>
      <c r="F54" s="71">
        <f t="shared" si="0"/>
        <v>0</v>
      </c>
    </row>
    <row r="55" spans="1:6" ht="31.5" x14ac:dyDescent="0.25">
      <c r="A55" s="75" t="s">
        <v>151</v>
      </c>
      <c r="B55" s="88" t="s">
        <v>152</v>
      </c>
      <c r="C55" s="77"/>
      <c r="D55" s="128"/>
      <c r="E55" s="71"/>
      <c r="F55" s="71">
        <f t="shared" si="0"/>
        <v>0</v>
      </c>
    </row>
    <row r="56" spans="1:6" x14ac:dyDescent="0.25">
      <c r="A56" s="78" t="s">
        <v>29</v>
      </c>
      <c r="B56" s="79" t="s">
        <v>220</v>
      </c>
      <c r="C56" s="70"/>
      <c r="D56" s="126"/>
      <c r="E56" s="71"/>
      <c r="F56" s="71">
        <f t="shared" si="0"/>
        <v>0</v>
      </c>
    </row>
    <row r="57" spans="1:6" ht="78.75" x14ac:dyDescent="0.25">
      <c r="A57" s="68"/>
      <c r="B57" s="69" t="s">
        <v>202</v>
      </c>
      <c r="C57" s="70" t="s">
        <v>159</v>
      </c>
      <c r="D57" s="126">
        <v>20</v>
      </c>
      <c r="E57" s="71"/>
      <c r="F57" s="71">
        <f t="shared" si="0"/>
        <v>0</v>
      </c>
    </row>
    <row r="58" spans="1:6" ht="47.25" x14ac:dyDescent="0.25">
      <c r="A58" s="89" t="s">
        <v>42</v>
      </c>
      <c r="B58" s="90" t="s">
        <v>221</v>
      </c>
      <c r="C58" s="74"/>
      <c r="D58" s="127"/>
      <c r="E58" s="80"/>
      <c r="F58" s="80"/>
    </row>
    <row r="59" spans="1:6" ht="72" customHeight="1" x14ac:dyDescent="0.25">
      <c r="A59" s="72"/>
      <c r="B59" s="73" t="s">
        <v>222</v>
      </c>
      <c r="C59" s="74" t="s">
        <v>189</v>
      </c>
      <c r="D59" s="127">
        <v>1</v>
      </c>
      <c r="E59" s="81"/>
      <c r="F59" s="81">
        <f>SUM(F60:F60)</f>
        <v>0</v>
      </c>
    </row>
    <row r="60" spans="1:6" ht="45.75" customHeight="1" x14ac:dyDescent="0.25">
      <c r="A60" s="72"/>
      <c r="B60" s="73" t="s">
        <v>225</v>
      </c>
      <c r="C60" s="74" t="s">
        <v>211</v>
      </c>
      <c r="D60" s="127">
        <v>500</v>
      </c>
      <c r="E60" s="71"/>
      <c r="F60" s="71">
        <f>E60*D60</f>
        <v>0</v>
      </c>
    </row>
    <row r="61" spans="1:6" s="95" customFormat="1" ht="38.25" customHeight="1" x14ac:dyDescent="0.25">
      <c r="A61" s="91"/>
      <c r="B61" s="92" t="s">
        <v>198</v>
      </c>
      <c r="C61" s="93"/>
      <c r="D61" s="93"/>
      <c r="E61" s="94"/>
      <c r="F61" s="94"/>
    </row>
    <row r="62" spans="1:6" s="98" customFormat="1" x14ac:dyDescent="0.25">
      <c r="A62" s="96"/>
      <c r="B62" s="97" t="s">
        <v>209</v>
      </c>
      <c r="C62" s="96"/>
      <c r="D62" s="96"/>
      <c r="E62" s="96"/>
      <c r="F62" s="96"/>
    </row>
    <row r="63" spans="1:6" s="98" customFormat="1" x14ac:dyDescent="0.25">
      <c r="A63" s="107"/>
      <c r="B63" s="108"/>
      <c r="C63" s="107"/>
      <c r="D63" s="107"/>
      <c r="E63" s="107"/>
      <c r="F63" s="107"/>
    </row>
    <row r="64" spans="1:6" s="98" customFormat="1" x14ac:dyDescent="0.25">
      <c r="A64" s="107"/>
      <c r="B64" s="109" t="s">
        <v>210</v>
      </c>
      <c r="C64" s="117" t="s">
        <v>176</v>
      </c>
      <c r="D64" s="117"/>
      <c r="E64" s="117"/>
      <c r="F64" s="117"/>
    </row>
    <row r="65" spans="1:6" s="98" customFormat="1" x14ac:dyDescent="0.25">
      <c r="A65" s="107"/>
      <c r="B65" s="109"/>
      <c r="C65" s="107"/>
      <c r="D65" s="107"/>
      <c r="E65" s="107"/>
      <c r="F65" s="107"/>
    </row>
  </sheetData>
  <mergeCells count="5">
    <mergeCell ref="B1:F1"/>
    <mergeCell ref="A2:F2"/>
    <mergeCell ref="C64:F64"/>
    <mergeCell ref="A8:F8"/>
    <mergeCell ref="A7:F7"/>
  </mergeCells>
  <phoneticPr fontId="18" type="noConversion"/>
  <pageMargins left="0.86" right="0.2" top="0.48" bottom="0.24" header="0.49" footer="0.24"/>
  <pageSetup paperSize="9" scale="9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M13" sqref="M13"/>
    </sheetView>
  </sheetViews>
  <sheetFormatPr defaultColWidth="11.42578125" defaultRowHeight="15" x14ac:dyDescent="0.25"/>
  <cols>
    <col min="1" max="253" width="8.85546875" customWidth="1"/>
  </cols>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YCBG</vt:lpstr>
      <vt:lpstr>Sheet1</vt:lpstr>
      <vt:lpstr>Dư toán HĐ dán biển</vt:lpstr>
      <vt:lpstr>Sheet3</vt:lpstr>
      <vt:lpstr>'Dư toán HĐ dán biển'!Print_Titles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cp:lastPrinted>2023-11-02T02:39:05Z</cp:lastPrinted>
  <dcterms:created xsi:type="dcterms:W3CDTF">2023-04-04T07:24:11Z</dcterms:created>
  <dcterms:modified xsi:type="dcterms:W3CDTF">2023-11-02T09:55:37Z</dcterms:modified>
</cp:coreProperties>
</file>